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20115" windowHeight="8535" activeTab="0"/>
  </bookViews>
  <sheets>
    <sheet name="Ingresos" sheetId="1" r:id="rId1"/>
    <sheet name="Hoja1" sheetId="2" r:id="rId2"/>
  </sheets>
  <externalReferences>
    <externalReference r:id="rId5"/>
    <externalReference r:id="rId6"/>
  </externalReferences>
  <definedNames>
    <definedName name="_xlnm.Print_Area" localSheetId="0">'Ingresos'!$A$1:$BB$96</definedName>
    <definedName name="ESE">'[1]Parametros'!$A$1:$F$24</definedName>
    <definedName name="Periodo">'[1]Parametros'!$G$1:$H$34</definedName>
    <definedName name="SUBRED">'[1]Parametros'!$J$2:$K$5</definedName>
    <definedName name="_xlnm.Print_Titles" localSheetId="0">'Ingresos'!$1:$7</definedName>
  </definedNames>
  <calcPr fullCalcOnLoad="1"/>
</workbook>
</file>

<file path=xl/sharedStrings.xml><?xml version="1.0" encoding="utf-8"?>
<sst xmlns="http://schemas.openxmlformats.org/spreadsheetml/2006/main" count="280" uniqueCount="214">
  <si>
    <t>FECHA DE CORTE:</t>
  </si>
  <si>
    <r>
      <t>INFORME DE EJECUCION PRESUPUESTAL  DE INGRESOS</t>
    </r>
    <r>
      <rPr>
        <b/>
        <sz val="8"/>
        <color indexed="10"/>
        <rFont val="Arial"/>
        <family val="2"/>
      </rPr>
      <t>:</t>
    </r>
  </si>
  <si>
    <t>BASE:</t>
  </si>
  <si>
    <t>PESOS</t>
  </si>
  <si>
    <t>COD.</t>
  </si>
  <si>
    <t>ID</t>
  </si>
  <si>
    <t>DESCRIPCION</t>
  </si>
  <si>
    <t>PPTO INICIAL</t>
  </si>
  <si>
    <t>MODIFICACIONES AL PRESUPUESTO</t>
  </si>
  <si>
    <t>PPTO DEFINITIVO</t>
  </si>
  <si>
    <t xml:space="preserve">RECAUDO </t>
  </si>
  <si>
    <t>%                      DE EJEC</t>
  </si>
  <si>
    <t>SALDO POR</t>
  </si>
  <si>
    <t>FACTURACION (CAUSADA)</t>
  </si>
  <si>
    <t>%                   FACTURACION CAUSADA Vs META PPTO</t>
  </si>
  <si>
    <t>VARIACION   META FACTURACION</t>
  </si>
  <si>
    <r>
      <t xml:space="preserve">FACTURACION </t>
    </r>
    <r>
      <rPr>
        <b/>
        <u val="singleAccounting"/>
        <sz val="8"/>
        <rFont val="Arial"/>
        <family val="2"/>
      </rPr>
      <t>RADICADA</t>
    </r>
  </si>
  <si>
    <t>% DE RADICACION</t>
  </si>
  <si>
    <t>SALDO POR RADICAR</t>
  </si>
  <si>
    <t>REDUCCIONES</t>
  </si>
  <si>
    <t>ADICIONES</t>
  </si>
  <si>
    <t>SUSTITUCIONES</t>
  </si>
  <si>
    <t>SUBTOTAL</t>
  </si>
  <si>
    <t>ENERO</t>
  </si>
  <si>
    <t>FEBRERO</t>
  </si>
  <si>
    <t xml:space="preserve">MARZO </t>
  </si>
  <si>
    <t>ABRIL</t>
  </si>
  <si>
    <t>MAYO</t>
  </si>
  <si>
    <t>JUNIO</t>
  </si>
  <si>
    <t xml:space="preserve">JULIO </t>
  </si>
  <si>
    <t>AGOSTO</t>
  </si>
  <si>
    <t>SEPTIEMBRE</t>
  </si>
  <si>
    <t>OCTUBRE</t>
  </si>
  <si>
    <t>NOVIEMBRE</t>
  </si>
  <si>
    <t>DICIEMBRE</t>
  </si>
  <si>
    <t>ACUMULADO</t>
  </si>
  <si>
    <t>RECAUDAR</t>
  </si>
  <si>
    <t>PPTO Vs FACT</t>
  </si>
  <si>
    <t>(1)</t>
  </si>
  <si>
    <t>(2)</t>
  </si>
  <si>
    <t>(3)</t>
  </si>
  <si>
    <t>( 4 )</t>
  </si>
  <si>
    <t>( 5 )</t>
  </si>
  <si>
    <t>( 6 )</t>
  </si>
  <si>
    <t>(7)=-(4)+(5)+(6)</t>
  </si>
  <si>
    <t>(8) = (3)+(7)</t>
  </si>
  <si>
    <t>(9)</t>
  </si>
  <si>
    <t>(10)</t>
  </si>
  <si>
    <t>(11)=(10)/(8)</t>
  </si>
  <si>
    <t>(12)=(8)-(10)</t>
  </si>
  <si>
    <t>(13)</t>
  </si>
  <si>
    <t>(14)</t>
  </si>
  <si>
    <t>(15)=(14)/(8)</t>
  </si>
  <si>
    <t>(16)=(8)-(14)</t>
  </si>
  <si>
    <t>(17)</t>
  </si>
  <si>
    <t>(18)</t>
  </si>
  <si>
    <t>(19)=(18)/(14)</t>
  </si>
  <si>
    <t>(20)=(14)-(18)</t>
  </si>
  <si>
    <t>1</t>
  </si>
  <si>
    <t>DISPONIBILIDAD INICIAL</t>
  </si>
  <si>
    <t>2</t>
  </si>
  <si>
    <t>INGRESOS</t>
  </si>
  <si>
    <t>21</t>
  </si>
  <si>
    <t>INGRESOS CORRIENTES</t>
  </si>
  <si>
    <t>212</t>
  </si>
  <si>
    <t>No tributarios</t>
  </si>
  <si>
    <t>21204</t>
  </si>
  <si>
    <t>Rentas Contractuales</t>
  </si>
  <si>
    <t>2120401</t>
  </si>
  <si>
    <t>Venta de Bienes, Servicios y Productos</t>
  </si>
  <si>
    <t>212040101</t>
  </si>
  <si>
    <t>FFDS - Atención a Vinculados</t>
  </si>
  <si>
    <t>212040102</t>
  </si>
  <si>
    <t>FFDS - PIC</t>
  </si>
  <si>
    <t>212040104</t>
  </si>
  <si>
    <t>FFDS - APH</t>
  </si>
  <si>
    <t>2120401040001</t>
  </si>
  <si>
    <t>Atención Prehospitalaria</t>
  </si>
  <si>
    <t>2120401040002</t>
  </si>
  <si>
    <t>Atención Línea de Emergencia</t>
  </si>
  <si>
    <t>212040106</t>
  </si>
  <si>
    <t>FFDS - Venta de Servicios sin Situación de Fondos</t>
  </si>
  <si>
    <t>212040107</t>
  </si>
  <si>
    <t>FFDS - Otros ingresos</t>
  </si>
  <si>
    <t>212040108</t>
  </si>
  <si>
    <t>Régimen Contributivo</t>
  </si>
  <si>
    <t>212040109</t>
  </si>
  <si>
    <t>Régimen Subsidiado - Capitado</t>
  </si>
  <si>
    <t>212040110</t>
  </si>
  <si>
    <t>Régimen Subsidiado - No Capitado</t>
  </si>
  <si>
    <t>212040111</t>
  </si>
  <si>
    <t>Eventos Catastróficos y Accidentes de Tránsito - ECAT</t>
  </si>
  <si>
    <t>2120401110001</t>
  </si>
  <si>
    <t>Seguro Obligatorio Accidentes de Tránsito-SOAT</t>
  </si>
  <si>
    <t>2120401110002</t>
  </si>
  <si>
    <t>FOSYGA</t>
  </si>
  <si>
    <t>212040112</t>
  </si>
  <si>
    <t>Cuotas de Recuperación y copagos</t>
  </si>
  <si>
    <t>2120401120001</t>
  </si>
  <si>
    <t>Cuotas de Recuperación -FFDS</t>
  </si>
  <si>
    <t>2120401120002</t>
  </si>
  <si>
    <t>Cuotas de Recuperación y copagos - Otros Pagadores</t>
  </si>
  <si>
    <t>212040113</t>
  </si>
  <si>
    <t>Otras IPS</t>
  </si>
  <si>
    <t>212040114</t>
  </si>
  <si>
    <t>Particulares</t>
  </si>
  <si>
    <t>212040115</t>
  </si>
  <si>
    <t>Fondo de Desarrollo Local</t>
  </si>
  <si>
    <t>212040116</t>
  </si>
  <si>
    <t>Entes Territoriales</t>
  </si>
  <si>
    <t>212040117</t>
  </si>
  <si>
    <t>Otros Pagadores por Venta de Servicios</t>
  </si>
  <si>
    <t>212040118</t>
  </si>
  <si>
    <t>Cuentas por Cobrar Venta de Bienes, Servicios y Productos</t>
  </si>
  <si>
    <t>2120401180001</t>
  </si>
  <si>
    <t>Fondo Financiero Distrital de Salud</t>
  </si>
  <si>
    <t>212040118000101</t>
  </si>
  <si>
    <t>212040118000102</t>
  </si>
  <si>
    <t>2120401180002</t>
  </si>
  <si>
    <t>212040118000201</t>
  </si>
  <si>
    <t>212040118000202</t>
  </si>
  <si>
    <t>2120401180003</t>
  </si>
  <si>
    <t>Régimen Subsidiado</t>
  </si>
  <si>
    <t>212040118000301</t>
  </si>
  <si>
    <t>212040118000302</t>
  </si>
  <si>
    <t>2120401180004</t>
  </si>
  <si>
    <t>Eventos Catastróficos y Accidentes de Tránsito ECAT</t>
  </si>
  <si>
    <t>212040118000401</t>
  </si>
  <si>
    <t>21204011800040101</t>
  </si>
  <si>
    <t>21204011800040102</t>
  </si>
  <si>
    <t>212040118000402</t>
  </si>
  <si>
    <t>21204011800040201</t>
  </si>
  <si>
    <t>21204011800040202</t>
  </si>
  <si>
    <t>2120401180005</t>
  </si>
  <si>
    <t>212040118000501</t>
  </si>
  <si>
    <t>212040118000502</t>
  </si>
  <si>
    <t>2120401180006</t>
  </si>
  <si>
    <t>212040118000601</t>
  </si>
  <si>
    <t>212040118000602</t>
  </si>
  <si>
    <t>2120401180007</t>
  </si>
  <si>
    <t>212040118000701</t>
  </si>
  <si>
    <t>212040118000702</t>
  </si>
  <si>
    <t>2120499</t>
  </si>
  <si>
    <t>Otras Rentas Contractuales</t>
  </si>
  <si>
    <t>212049901</t>
  </si>
  <si>
    <t>Convenios</t>
  </si>
  <si>
    <t>2120499010001</t>
  </si>
  <si>
    <t>Convenios de Desempeño Condiciones Estructurales - FFDS</t>
  </si>
  <si>
    <t>2120499010002</t>
  </si>
  <si>
    <t>Otros Convenios - FFDS</t>
  </si>
  <si>
    <t>2120499010003</t>
  </si>
  <si>
    <t>Convenios Docente - Asistenciales</t>
  </si>
  <si>
    <t>2120499010004</t>
  </si>
  <si>
    <t>Convenios Fondos de Desarrollo Local Infraestructura y Dotación</t>
  </si>
  <si>
    <t>2120499010005</t>
  </si>
  <si>
    <t>Otros convenios</t>
  </si>
  <si>
    <t>2120499010006</t>
  </si>
  <si>
    <t>Convenios en el marco del programa de saneamiento fiscal y financiero</t>
  </si>
  <si>
    <t>2120499010007</t>
  </si>
  <si>
    <t>Convenios Aportes patronales Sin Situaciòn de Fondos</t>
  </si>
  <si>
    <t>212049902</t>
  </si>
  <si>
    <t>Cuentas por Cobrar Otras Rentas Contractuales</t>
  </si>
  <si>
    <t>21299</t>
  </si>
  <si>
    <t>Otros Ingresos no Tributarios</t>
  </si>
  <si>
    <t>22</t>
  </si>
  <si>
    <t>TRANSFERENCIAS</t>
  </si>
  <si>
    <t>23</t>
  </si>
  <si>
    <t>CONTRIBUCIONES PARAFISCALES</t>
  </si>
  <si>
    <t>24</t>
  </si>
  <si>
    <t>RECURSOS DE CAPITAL</t>
  </si>
  <si>
    <t>241</t>
  </si>
  <si>
    <t>Recursos  Del Balance</t>
  </si>
  <si>
    <t>24103</t>
  </si>
  <si>
    <t>Venta  de Activos</t>
  </si>
  <si>
    <t>242</t>
  </si>
  <si>
    <t>Recursos del Crédito</t>
  </si>
  <si>
    <t>243</t>
  </si>
  <si>
    <t>Rendimientos por Operaciones Financieras</t>
  </si>
  <si>
    <t>244</t>
  </si>
  <si>
    <t>Diferencial Cambiario</t>
  </si>
  <si>
    <t>245</t>
  </si>
  <si>
    <t>Excedentes Financieros</t>
  </si>
  <si>
    <t>246</t>
  </si>
  <si>
    <t>Donaciones</t>
  </si>
  <si>
    <t>248</t>
  </si>
  <si>
    <t>Recursos Creditos de Presupuesto</t>
  </si>
  <si>
    <t>249</t>
  </si>
  <si>
    <t>Otros  Recursos  de Capital</t>
  </si>
  <si>
    <t>TOTAL DISPONIBILIDAD INICIAL + INGRESOS</t>
  </si>
  <si>
    <t>Edwin Bautista Garcia</t>
  </si>
  <si>
    <t>Claudia Helena Prieto Vanegas</t>
  </si>
  <si>
    <t>Jose Orlando Ángel Torres</t>
  </si>
  <si>
    <t>Responsable Financiero</t>
  </si>
  <si>
    <t>Responsable Presupuesto</t>
  </si>
  <si>
    <t>212040119</t>
  </si>
  <si>
    <t>FFDS con Recursos del SGP</t>
  </si>
  <si>
    <t>Fondo Financiero Distrital de Salud 2016</t>
  </si>
  <si>
    <t>Fondo Financiero Distrital de Salud 2015 y antriores</t>
  </si>
  <si>
    <t>Régimen Contributivo 2016</t>
  </si>
  <si>
    <t>Régimen Contributivo 2015 y anteriores</t>
  </si>
  <si>
    <t>Régimen Subsidiado 2016</t>
  </si>
  <si>
    <t>Régimen Subsidiado 2015 y anteriores</t>
  </si>
  <si>
    <t>Seguro Obligatorio Accidentes de Tránsito-SOAT 2016</t>
  </si>
  <si>
    <t>Seguro Obligatorio Accidentes de Tránsito-SOAT 2015 y anteriores</t>
  </si>
  <si>
    <t>FOSYGA 2016</t>
  </si>
  <si>
    <t>FOSYGA 2015 y anteriores</t>
  </si>
  <si>
    <t>Fondo de Desarrollo Local 2016</t>
  </si>
  <si>
    <t>Fondo de Desarrollo Local 2015 y anteriores</t>
  </si>
  <si>
    <t>Entes Territoriales 2016</t>
  </si>
  <si>
    <t>Entes Territoriales 2015 y anteriores</t>
  </si>
  <si>
    <t>Otros Pagadores por Venta de Servicios 2016</t>
  </si>
  <si>
    <t>Otros Pagadores por Venta de Servicios 2015 y anteriores</t>
  </si>
  <si>
    <t>212040105</t>
  </si>
  <si>
    <t>FFDS - P y P Afiliados al Régimen Subsidiado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</si>
</sst>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0_);\(0\)"/>
    <numFmt numFmtId="173" formatCode="0.0%"/>
    <numFmt numFmtId="174" formatCode="[$-240A]dddd\,\ dd&quot; de &quot;mmmm&quot; de &quot;yyyy;@"/>
    <numFmt numFmtId="175" formatCode="000000000000000"/>
    <numFmt numFmtId="176" formatCode="_(* #,##0_);_(* \(#,##0\);_(* &quot;-&quot;??_);_(@_)"/>
    <numFmt numFmtId="177" formatCode="#,"/>
    <numFmt numFmtId="178" formatCode="_([$€]* #,##0.00_);_([$€]* \(#,##0.00\);_([$€]* &quot;-&quot;??_);_(@_)"/>
    <numFmt numFmtId="179" formatCode="_-* #,##0_-;\-* #,##0_-;_-* &quot;-&quot;??_-;_-@_-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8"/>
      <color indexed="10"/>
      <name val="Arial"/>
      <family val="2"/>
    </font>
    <font>
      <b/>
      <i/>
      <sz val="8"/>
      <color indexed="9"/>
      <name val="Arial"/>
      <family val="2"/>
    </font>
    <font>
      <b/>
      <sz val="14"/>
      <name val="Arial"/>
      <family val="2"/>
    </font>
    <font>
      <b/>
      <sz val="8"/>
      <color indexed="8"/>
      <name val="Arial"/>
      <family val="2"/>
    </font>
    <font>
      <b/>
      <u val="singleAccounting"/>
      <sz val="8"/>
      <name val="Arial"/>
      <family val="2"/>
    </font>
    <font>
      <sz val="9"/>
      <name val="Arial"/>
      <family val="2"/>
    </font>
    <font>
      <b/>
      <sz val="13"/>
      <name val="Arial"/>
      <family val="2"/>
    </font>
    <font>
      <sz val="1"/>
      <color indexed="8"/>
      <name val="Courier"/>
      <family val="3"/>
    </font>
    <font>
      <sz val="10"/>
      <name val="Courier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i/>
      <sz val="8"/>
      <color theme="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22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/>
      <top style="double"/>
      <bottom/>
    </border>
    <border>
      <left/>
      <right/>
      <top style="medium"/>
      <bottom/>
    </border>
    <border>
      <left/>
      <right style="medium"/>
      <top/>
      <bottom/>
    </border>
    <border>
      <left style="double"/>
      <right/>
      <top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ck"/>
      <right/>
      <top/>
      <bottom style="thin"/>
    </border>
    <border>
      <left style="medium"/>
      <right style="thin"/>
      <top/>
      <bottom style="thin"/>
    </border>
    <border>
      <left style="thin"/>
      <right style="thick"/>
      <top style="thin"/>
      <bottom style="thin"/>
    </border>
    <border>
      <left style="thick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thick"/>
      <right/>
      <top style="thin"/>
      <bottom style="thick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/>
      <right/>
      <top style="medium"/>
      <bottom style="thin"/>
    </border>
    <border>
      <left/>
      <right style="medium"/>
      <top style="medium"/>
      <bottom/>
    </border>
    <border>
      <left/>
      <right/>
      <top style="thin"/>
      <bottom style="thin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ck"/>
      <top style="thin"/>
      <bottom/>
    </border>
    <border>
      <left style="thin"/>
      <right style="thick"/>
      <top/>
      <bottom/>
    </border>
    <border>
      <left style="thin"/>
      <right style="thick"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/>
      <right style="thin"/>
      <top style="thin"/>
      <bottom/>
    </border>
  </borders>
  <cellStyleXfs count="102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13" fillId="0" borderId="0">
      <alignment/>
      <protection locked="0"/>
    </xf>
    <xf numFmtId="177" fontId="13" fillId="0" borderId="0">
      <alignment/>
      <protection locked="0"/>
    </xf>
    <xf numFmtId="177" fontId="13" fillId="0" borderId="0">
      <alignment/>
      <protection locked="0"/>
    </xf>
    <xf numFmtId="177" fontId="13" fillId="0" borderId="0">
      <alignment/>
      <protection locked="0"/>
    </xf>
    <xf numFmtId="177" fontId="13" fillId="0" borderId="0">
      <alignment/>
      <protection locked="0"/>
    </xf>
    <xf numFmtId="177" fontId="13" fillId="0" borderId="0">
      <alignment/>
      <protection locked="0"/>
    </xf>
    <xf numFmtId="177" fontId="13" fillId="0" borderId="0">
      <alignment/>
      <protection locked="0"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7" fontId="13" fillId="0" borderId="0">
      <alignment/>
      <protection locked="0"/>
    </xf>
    <xf numFmtId="0" fontId="39" fillId="30" borderId="0" applyNumberFormat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32" borderId="4" applyNumberFormat="0" applyFont="0" applyAlignment="0" applyProtection="0"/>
    <xf numFmtId="9" fontId="3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39" fontId="14" fillId="0" borderId="0">
      <alignment/>
      <protection/>
    </xf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220">
    <xf numFmtId="0" fontId="0" fillId="0" borderId="0" xfId="0" applyAlignment="1">
      <alignment/>
    </xf>
    <xf numFmtId="172" fontId="2" fillId="33" borderId="10" xfId="82" applyNumberFormat="1" applyFont="1" applyFill="1" applyBorder="1" applyAlignment="1" applyProtection="1">
      <alignment horizontal="left"/>
      <protection/>
    </xf>
    <xf numFmtId="172" fontId="48" fillId="33" borderId="0" xfId="82" applyNumberFormat="1" applyFont="1" applyFill="1" applyBorder="1" applyAlignment="1" applyProtection="1">
      <alignment horizontal="left"/>
      <protection/>
    </xf>
    <xf numFmtId="0" fontId="2" fillId="33" borderId="0" xfId="82" applyFont="1" applyFill="1" applyBorder="1" applyAlignment="1" applyProtection="1">
      <alignment horizontal="left"/>
      <protection/>
    </xf>
    <xf numFmtId="169" fontId="3" fillId="33" borderId="0" xfId="82" applyNumberFormat="1" applyFont="1" applyFill="1" applyBorder="1" applyProtection="1">
      <alignment/>
      <protection/>
    </xf>
    <xf numFmtId="0" fontId="4" fillId="33" borderId="11" xfId="82" applyFont="1" applyFill="1" applyBorder="1" applyAlignment="1" applyProtection="1">
      <alignment horizontal="center"/>
      <protection/>
    </xf>
    <xf numFmtId="0" fontId="3" fillId="33" borderId="11" xfId="82" applyFont="1" applyFill="1" applyBorder="1" applyAlignment="1" applyProtection="1">
      <alignment/>
      <protection/>
    </xf>
    <xf numFmtId="169" fontId="3" fillId="33" borderId="11" xfId="82" applyNumberFormat="1" applyFont="1" applyFill="1" applyBorder="1" applyAlignment="1" applyProtection="1">
      <alignment horizontal="left"/>
      <protection/>
    </xf>
    <xf numFmtId="171" fontId="3" fillId="33" borderId="11" xfId="63" applyFont="1" applyFill="1" applyBorder="1" applyAlignment="1" applyProtection="1">
      <alignment horizontal="left"/>
      <protection/>
    </xf>
    <xf numFmtId="169" fontId="3" fillId="33" borderId="11" xfId="82" applyNumberFormat="1" applyFont="1" applyFill="1" applyBorder="1" applyProtection="1">
      <alignment/>
      <protection/>
    </xf>
    <xf numFmtId="169" fontId="3" fillId="0" borderId="0" xfId="82" applyNumberFormat="1" applyFont="1" applyFill="1" applyBorder="1" applyProtection="1">
      <alignment/>
      <protection/>
    </xf>
    <xf numFmtId="169" fontId="5" fillId="33" borderId="0" xfId="82" applyNumberFormat="1" applyFont="1" applyFill="1" applyBorder="1" applyProtection="1">
      <alignment/>
      <protection/>
    </xf>
    <xf numFmtId="172" fontId="4" fillId="33" borderId="0" xfId="82" applyNumberFormat="1" applyFont="1" applyFill="1" applyBorder="1" applyAlignment="1" applyProtection="1">
      <alignment horizontal="left"/>
      <protection/>
    </xf>
    <xf numFmtId="172" fontId="3" fillId="33" borderId="0" xfId="82" applyNumberFormat="1" applyFont="1" applyFill="1" applyBorder="1" applyAlignment="1" applyProtection="1">
      <alignment horizontal="left"/>
      <protection/>
    </xf>
    <xf numFmtId="169" fontId="7" fillId="33" borderId="0" xfId="82" applyNumberFormat="1" applyFont="1" applyFill="1" applyBorder="1" applyAlignment="1" applyProtection="1">
      <alignment horizontal="center" vertical="center"/>
      <protection/>
    </xf>
    <xf numFmtId="169" fontId="3" fillId="33" borderId="0" xfId="82" applyNumberFormat="1" applyFont="1" applyFill="1" applyBorder="1" applyAlignment="1" applyProtection="1">
      <alignment horizontal="center"/>
      <protection/>
    </xf>
    <xf numFmtId="174" fontId="4" fillId="33" borderId="0" xfId="82" applyNumberFormat="1" applyFont="1" applyFill="1" applyBorder="1" applyAlignment="1" applyProtection="1">
      <alignment/>
      <protection/>
    </xf>
    <xf numFmtId="171" fontId="3" fillId="33" borderId="0" xfId="63" applyFont="1" applyFill="1" applyBorder="1" applyAlignment="1" applyProtection="1">
      <alignment/>
      <protection/>
    </xf>
    <xf numFmtId="173" fontId="3" fillId="33" borderId="0" xfId="89" applyNumberFormat="1" applyFont="1" applyFill="1" applyBorder="1" applyAlignment="1" applyProtection="1">
      <alignment/>
      <protection/>
    </xf>
    <xf numFmtId="169" fontId="3" fillId="33" borderId="12" xfId="82" applyNumberFormat="1" applyFont="1" applyFill="1" applyBorder="1" applyProtection="1">
      <alignment/>
      <protection/>
    </xf>
    <xf numFmtId="172" fontId="2" fillId="33" borderId="13" xfId="82" applyNumberFormat="1" applyFont="1" applyFill="1" applyBorder="1" applyAlignment="1" applyProtection="1">
      <alignment horizontal="left"/>
      <protection/>
    </xf>
    <xf numFmtId="0" fontId="2" fillId="33" borderId="0" xfId="82" applyFont="1" applyFill="1" applyBorder="1" applyAlignment="1" applyProtection="1">
      <alignment horizontal="center"/>
      <protection/>
    </xf>
    <xf numFmtId="169" fontId="3" fillId="33" borderId="12" xfId="82" applyNumberFormat="1" applyFont="1" applyFill="1" applyBorder="1" applyAlignment="1" applyProtection="1">
      <alignment horizontal="center"/>
      <protection/>
    </xf>
    <xf numFmtId="169" fontId="5" fillId="0" borderId="0" xfId="82" applyNumberFormat="1" applyFont="1" applyFill="1" applyBorder="1" applyProtection="1">
      <alignment/>
      <protection/>
    </xf>
    <xf numFmtId="169" fontId="4" fillId="33" borderId="0" xfId="82" applyNumberFormat="1" applyFont="1" applyFill="1" applyBorder="1" applyProtection="1">
      <alignment/>
      <protection/>
    </xf>
    <xf numFmtId="169" fontId="4" fillId="33" borderId="14" xfId="62" applyNumberFormat="1" applyFont="1" applyFill="1" applyBorder="1" applyAlignment="1" applyProtection="1">
      <alignment horizontal="center"/>
      <protection/>
    </xf>
    <xf numFmtId="169" fontId="4" fillId="33" borderId="14" xfId="84" applyNumberFormat="1" applyFont="1" applyFill="1" applyBorder="1" applyAlignment="1" applyProtection="1">
      <alignment horizontal="center"/>
      <protection/>
    </xf>
    <xf numFmtId="171" fontId="4" fillId="33" borderId="14" xfId="64" applyFont="1" applyFill="1" applyBorder="1" applyAlignment="1" applyProtection="1">
      <alignment horizontal="center"/>
      <protection/>
    </xf>
    <xf numFmtId="173" fontId="4" fillId="33" borderId="14" xfId="90" applyNumberFormat="1" applyFont="1" applyFill="1" applyBorder="1" applyAlignment="1" applyProtection="1">
      <alignment horizontal="center"/>
      <protection/>
    </xf>
    <xf numFmtId="169" fontId="4" fillId="33" borderId="15" xfId="84" applyNumberFormat="1" applyFont="1" applyFill="1" applyBorder="1" applyAlignment="1" applyProtection="1">
      <alignment horizontal="center"/>
      <protection/>
    </xf>
    <xf numFmtId="169" fontId="4" fillId="33" borderId="16" xfId="84" applyNumberFormat="1" applyFont="1" applyFill="1" applyBorder="1" applyAlignment="1" applyProtection="1">
      <alignment horizontal="center"/>
      <protection/>
    </xf>
    <xf numFmtId="172" fontId="4" fillId="33" borderId="17" xfId="84" applyNumberFormat="1" applyFont="1" applyFill="1" applyBorder="1" applyAlignment="1" applyProtection="1">
      <alignment horizontal="center"/>
      <protection/>
    </xf>
    <xf numFmtId="172" fontId="4" fillId="33" borderId="18" xfId="84" applyNumberFormat="1" applyFont="1" applyFill="1" applyBorder="1" applyAlignment="1" applyProtection="1">
      <alignment horizontal="center"/>
      <protection/>
    </xf>
    <xf numFmtId="169" fontId="4" fillId="33" borderId="14" xfId="84" applyNumberFormat="1" applyFont="1" applyFill="1" applyBorder="1" applyAlignment="1" applyProtection="1" quotePrefix="1">
      <alignment horizontal="center"/>
      <protection/>
    </xf>
    <xf numFmtId="171" fontId="4" fillId="33" borderId="14" xfId="64" applyFont="1" applyFill="1" applyBorder="1" applyAlignment="1" applyProtection="1" quotePrefix="1">
      <alignment horizontal="center"/>
      <protection/>
    </xf>
    <xf numFmtId="173" fontId="4" fillId="33" borderId="14" xfId="90" applyNumberFormat="1" applyFont="1" applyFill="1" applyBorder="1" applyAlignment="1" applyProtection="1" quotePrefix="1">
      <alignment horizontal="center"/>
      <protection/>
    </xf>
    <xf numFmtId="169" fontId="4" fillId="33" borderId="15" xfId="84" applyNumberFormat="1" applyFont="1" applyFill="1" applyBorder="1" applyAlignment="1" applyProtection="1" quotePrefix="1">
      <alignment horizontal="center"/>
      <protection/>
    </xf>
    <xf numFmtId="169" fontId="4" fillId="33" borderId="16" xfId="84" applyNumberFormat="1" applyFont="1" applyFill="1" applyBorder="1" applyAlignment="1" applyProtection="1" quotePrefix="1">
      <alignment horizontal="center"/>
      <protection/>
    </xf>
    <xf numFmtId="169" fontId="4" fillId="33" borderId="19" xfId="84" applyNumberFormat="1" applyFont="1" applyFill="1" applyBorder="1" applyAlignment="1" applyProtection="1" quotePrefix="1">
      <alignment horizontal="center"/>
      <protection/>
    </xf>
    <xf numFmtId="49" fontId="5" fillId="0" borderId="20" xfId="76" applyNumberFormat="1" applyFont="1" applyFill="1" applyBorder="1" applyAlignment="1" applyProtection="1">
      <alignment horizontal="left"/>
      <protection/>
    </xf>
    <xf numFmtId="1" fontId="5" fillId="0" borderId="21" xfId="76" applyNumberFormat="1" applyFont="1" applyFill="1" applyBorder="1" applyAlignment="1" applyProtection="1">
      <alignment horizontal="center"/>
      <protection/>
    </xf>
    <xf numFmtId="169" fontId="2" fillId="0" borderId="14" xfId="76" applyNumberFormat="1" applyFont="1" applyFill="1" applyBorder="1" applyAlignment="1" applyProtection="1">
      <alignment/>
      <protection/>
    </xf>
    <xf numFmtId="3" fontId="5" fillId="0" borderId="14" xfId="64" applyNumberFormat="1" applyFont="1" applyFill="1" applyBorder="1" applyAlignment="1" applyProtection="1">
      <alignment horizontal="right"/>
      <protection locked="0"/>
    </xf>
    <xf numFmtId="3" fontId="5" fillId="0" borderId="14" xfId="64" applyNumberFormat="1" applyFont="1" applyFill="1" applyBorder="1" applyAlignment="1" applyProtection="1">
      <alignment horizontal="right"/>
      <protection/>
    </xf>
    <xf numFmtId="9" fontId="5" fillId="0" borderId="14" xfId="90" applyNumberFormat="1" applyFont="1" applyBorder="1" applyAlignment="1" applyProtection="1">
      <alignment horizontal="right"/>
      <protection/>
    </xf>
    <xf numFmtId="3" fontId="5" fillId="0" borderId="15" xfId="64" applyNumberFormat="1" applyFont="1" applyFill="1" applyBorder="1" applyAlignment="1" applyProtection="1">
      <alignment horizontal="right"/>
      <protection/>
    </xf>
    <xf numFmtId="3" fontId="5" fillId="33" borderId="16" xfId="64" applyNumberFormat="1" applyFont="1" applyFill="1" applyBorder="1" applyAlignment="1" applyProtection="1">
      <alignment horizontal="right"/>
      <protection locked="0"/>
    </xf>
    <xf numFmtId="3" fontId="5" fillId="33" borderId="14" xfId="64" applyNumberFormat="1" applyFont="1" applyFill="1" applyBorder="1" applyAlignment="1" applyProtection="1">
      <alignment horizontal="right"/>
      <protection locked="0"/>
    </xf>
    <xf numFmtId="3" fontId="5" fillId="33" borderId="14" xfId="66" applyNumberFormat="1" applyFont="1" applyFill="1" applyBorder="1" applyAlignment="1" applyProtection="1">
      <alignment horizontal="right"/>
      <protection locked="0"/>
    </xf>
    <xf numFmtId="3" fontId="5" fillId="33" borderId="14" xfId="64" applyNumberFormat="1" applyFont="1" applyFill="1" applyBorder="1" applyAlignment="1" applyProtection="1">
      <alignment horizontal="right"/>
      <protection/>
    </xf>
    <xf numFmtId="10" fontId="5" fillId="33" borderId="14" xfId="90" applyNumberFormat="1" applyFont="1" applyFill="1" applyBorder="1" applyAlignment="1" applyProtection="1">
      <alignment horizontal="right"/>
      <protection/>
    </xf>
    <xf numFmtId="3" fontId="5" fillId="33" borderId="19" xfId="64" applyNumberFormat="1" applyFont="1" applyFill="1" applyBorder="1" applyAlignment="1" applyProtection="1">
      <alignment horizontal="right"/>
      <protection/>
    </xf>
    <xf numFmtId="169" fontId="2" fillId="33" borderId="0" xfId="82" applyNumberFormat="1" applyFont="1" applyFill="1" applyBorder="1" applyProtection="1">
      <alignment/>
      <protection/>
    </xf>
    <xf numFmtId="49" fontId="2" fillId="34" borderId="20" xfId="76" applyNumberFormat="1" applyFont="1" applyFill="1" applyBorder="1" applyAlignment="1" applyProtection="1">
      <alignment horizontal="left"/>
      <protection/>
    </xf>
    <xf numFmtId="1" fontId="2" fillId="34" borderId="21" xfId="76" applyNumberFormat="1" applyFont="1" applyFill="1" applyBorder="1" applyAlignment="1" applyProtection="1">
      <alignment horizontal="center"/>
      <protection/>
    </xf>
    <xf numFmtId="169" fontId="2" fillId="34" borderId="14" xfId="76" applyNumberFormat="1" applyFont="1" applyFill="1" applyBorder="1" applyAlignment="1" applyProtection="1">
      <alignment/>
      <protection/>
    </xf>
    <xf numFmtId="3" fontId="2" fillId="34" borderId="14" xfId="64" applyNumberFormat="1" applyFont="1" applyFill="1" applyBorder="1" applyAlignment="1" applyProtection="1">
      <alignment horizontal="right"/>
      <protection/>
    </xf>
    <xf numFmtId="9" fontId="2" fillId="34" borderId="14" xfId="90" applyNumberFormat="1" applyFont="1" applyFill="1" applyBorder="1" applyAlignment="1" applyProtection="1">
      <alignment horizontal="right"/>
      <protection/>
    </xf>
    <xf numFmtId="3" fontId="2" fillId="34" borderId="15" xfId="64" applyNumberFormat="1" applyFont="1" applyFill="1" applyBorder="1" applyAlignment="1" applyProtection="1">
      <alignment horizontal="right"/>
      <protection/>
    </xf>
    <xf numFmtId="10" fontId="2" fillId="34" borderId="14" xfId="90" applyNumberFormat="1" applyFont="1" applyFill="1" applyBorder="1" applyAlignment="1" applyProtection="1">
      <alignment horizontal="right"/>
      <protection/>
    </xf>
    <xf numFmtId="3" fontId="2" fillId="34" borderId="19" xfId="64" applyNumberFormat="1" applyFont="1" applyFill="1" applyBorder="1" applyAlignment="1" applyProtection="1">
      <alignment horizontal="right"/>
      <protection/>
    </xf>
    <xf numFmtId="49" fontId="2" fillId="35" borderId="20" xfId="76" applyNumberFormat="1" applyFont="1" applyFill="1" applyBorder="1" applyAlignment="1" applyProtection="1">
      <alignment horizontal="left"/>
      <protection/>
    </xf>
    <xf numFmtId="1" fontId="2" fillId="35" borderId="21" xfId="76" applyNumberFormat="1" applyFont="1" applyFill="1" applyBorder="1" applyAlignment="1" applyProtection="1">
      <alignment horizontal="center"/>
      <protection/>
    </xf>
    <xf numFmtId="3" fontId="2" fillId="35" borderId="14" xfId="76" applyNumberFormat="1" applyFont="1" applyFill="1" applyBorder="1" applyAlignment="1" applyProtection="1">
      <alignment/>
      <protection/>
    </xf>
    <xf numFmtId="3" fontId="2" fillId="35" borderId="14" xfId="0" applyNumberFormat="1" applyFont="1" applyFill="1" applyBorder="1" applyAlignment="1" applyProtection="1">
      <alignment horizontal="right"/>
      <protection/>
    </xf>
    <xf numFmtId="9" fontId="2" fillId="35" borderId="14" xfId="90" applyNumberFormat="1" applyFont="1" applyFill="1" applyBorder="1" applyAlignment="1" applyProtection="1">
      <alignment horizontal="right"/>
      <protection/>
    </xf>
    <xf numFmtId="3" fontId="2" fillId="35" borderId="15" xfId="0" applyNumberFormat="1" applyFont="1" applyFill="1" applyBorder="1" applyAlignment="1" applyProtection="1">
      <alignment horizontal="right"/>
      <protection/>
    </xf>
    <xf numFmtId="3" fontId="2" fillId="35" borderId="16" xfId="0" applyNumberFormat="1" applyFont="1" applyFill="1" applyBorder="1" applyAlignment="1" applyProtection="1">
      <alignment horizontal="right"/>
      <protection/>
    </xf>
    <xf numFmtId="10" fontId="2" fillId="35" borderId="14" xfId="90" applyNumberFormat="1" applyFont="1" applyFill="1" applyBorder="1" applyAlignment="1" applyProtection="1">
      <alignment horizontal="right"/>
      <protection/>
    </xf>
    <xf numFmtId="3" fontId="2" fillId="35" borderId="19" xfId="0" applyNumberFormat="1" applyFont="1" applyFill="1" applyBorder="1" applyAlignment="1" applyProtection="1">
      <alignment horizontal="right"/>
      <protection/>
    </xf>
    <xf numFmtId="169" fontId="2" fillId="33" borderId="0" xfId="82" applyNumberFormat="1" applyFont="1" applyFill="1" applyBorder="1" applyAlignment="1" applyProtection="1">
      <alignment vertical="center"/>
      <protection/>
    </xf>
    <xf numFmtId="49" fontId="2" fillId="36" borderId="20" xfId="76" applyNumberFormat="1" applyFont="1" applyFill="1" applyBorder="1" applyAlignment="1" applyProtection="1">
      <alignment horizontal="left"/>
      <protection/>
    </xf>
    <xf numFmtId="1" fontId="2" fillId="36" borderId="21" xfId="76" applyNumberFormat="1" applyFont="1" applyFill="1" applyBorder="1" applyAlignment="1" applyProtection="1">
      <alignment horizontal="center"/>
      <protection/>
    </xf>
    <xf numFmtId="3" fontId="2" fillId="36" borderId="14" xfId="76" applyNumberFormat="1" applyFont="1" applyFill="1" applyBorder="1" applyAlignment="1" applyProtection="1">
      <alignment/>
      <protection/>
    </xf>
    <xf numFmtId="3" fontId="2" fillId="36" borderId="14" xfId="0" applyNumberFormat="1" applyFont="1" applyFill="1" applyBorder="1" applyAlignment="1" applyProtection="1">
      <alignment horizontal="right"/>
      <protection/>
    </xf>
    <xf numFmtId="9" fontId="2" fillId="36" borderId="14" xfId="90" applyNumberFormat="1" applyFont="1" applyFill="1" applyBorder="1" applyAlignment="1" applyProtection="1">
      <alignment horizontal="right"/>
      <protection/>
    </xf>
    <xf numFmtId="3" fontId="2" fillId="36" borderId="15" xfId="0" applyNumberFormat="1" applyFont="1" applyFill="1" applyBorder="1" applyAlignment="1" applyProtection="1">
      <alignment horizontal="right"/>
      <protection/>
    </xf>
    <xf numFmtId="3" fontId="2" fillId="36" borderId="16" xfId="0" applyNumberFormat="1" applyFont="1" applyFill="1" applyBorder="1" applyAlignment="1" applyProtection="1">
      <alignment horizontal="right"/>
      <protection/>
    </xf>
    <xf numFmtId="10" fontId="2" fillId="36" borderId="14" xfId="90" applyNumberFormat="1" applyFont="1" applyFill="1" applyBorder="1" applyAlignment="1" applyProtection="1">
      <alignment horizontal="right"/>
      <protection/>
    </xf>
    <xf numFmtId="3" fontId="2" fillId="36" borderId="19" xfId="0" applyNumberFormat="1" applyFont="1" applyFill="1" applyBorder="1" applyAlignment="1" applyProtection="1">
      <alignment horizontal="right"/>
      <protection/>
    </xf>
    <xf numFmtId="49" fontId="2" fillId="37" borderId="20" xfId="76" applyNumberFormat="1" applyFont="1" applyFill="1" applyBorder="1" applyAlignment="1" applyProtection="1">
      <alignment horizontal="left"/>
      <protection/>
    </xf>
    <xf numFmtId="1" fontId="2" fillId="37" borderId="21" xfId="76" applyNumberFormat="1" applyFont="1" applyFill="1" applyBorder="1" applyAlignment="1" applyProtection="1">
      <alignment horizontal="center"/>
      <protection/>
    </xf>
    <xf numFmtId="169" fontId="2" fillId="37" borderId="14" xfId="76" applyNumberFormat="1" applyFont="1" applyFill="1" applyBorder="1" applyAlignment="1" applyProtection="1">
      <alignment/>
      <protection/>
    </xf>
    <xf numFmtId="3" fontId="2" fillId="37" borderId="14" xfId="64" applyNumberFormat="1" applyFont="1" applyFill="1" applyBorder="1" applyAlignment="1" applyProtection="1">
      <alignment horizontal="right"/>
      <protection/>
    </xf>
    <xf numFmtId="9" fontId="2" fillId="37" borderId="14" xfId="90" applyNumberFormat="1" applyFont="1" applyFill="1" applyBorder="1" applyAlignment="1" applyProtection="1">
      <alignment horizontal="right"/>
      <protection/>
    </xf>
    <xf numFmtId="3" fontId="2" fillId="37" borderId="15" xfId="64" applyNumberFormat="1" applyFont="1" applyFill="1" applyBorder="1" applyAlignment="1" applyProtection="1">
      <alignment horizontal="right"/>
      <protection/>
    </xf>
    <xf numFmtId="3" fontId="2" fillId="37" borderId="16" xfId="64" applyNumberFormat="1" applyFont="1" applyFill="1" applyBorder="1" applyAlignment="1" applyProtection="1">
      <alignment horizontal="right"/>
      <protection/>
    </xf>
    <xf numFmtId="3" fontId="2" fillId="37" borderId="14" xfId="66" applyNumberFormat="1" applyFont="1" applyFill="1" applyBorder="1" applyAlignment="1" applyProtection="1">
      <alignment horizontal="right"/>
      <protection/>
    </xf>
    <xf numFmtId="10" fontId="2" fillId="37" borderId="14" xfId="90" applyNumberFormat="1" applyFont="1" applyFill="1" applyBorder="1" applyAlignment="1" applyProtection="1">
      <alignment horizontal="right"/>
      <protection/>
    </xf>
    <xf numFmtId="3" fontId="2" fillId="37" borderId="19" xfId="64" applyNumberFormat="1" applyFont="1" applyFill="1" applyBorder="1" applyAlignment="1" applyProtection="1">
      <alignment horizontal="right"/>
      <protection/>
    </xf>
    <xf numFmtId="49" fontId="5" fillId="0" borderId="20" xfId="76" applyNumberFormat="1" applyFont="1" applyBorder="1" applyAlignment="1" applyProtection="1">
      <alignment horizontal="left"/>
      <protection/>
    </xf>
    <xf numFmtId="1" fontId="5" fillId="0" borderId="21" xfId="76" applyNumberFormat="1" applyFont="1" applyBorder="1" applyAlignment="1" applyProtection="1">
      <alignment horizontal="center"/>
      <protection/>
    </xf>
    <xf numFmtId="169" fontId="5" fillId="0" borderId="14" xfId="76" applyNumberFormat="1" applyFont="1" applyBorder="1" applyAlignment="1" applyProtection="1">
      <alignment/>
      <protection/>
    </xf>
    <xf numFmtId="3" fontId="5" fillId="0" borderId="14" xfId="76" applyNumberFormat="1" applyFont="1" applyFill="1" applyBorder="1" applyAlignment="1" applyProtection="1">
      <alignment horizontal="right"/>
      <protection locked="0"/>
    </xf>
    <xf numFmtId="3" fontId="5" fillId="0" borderId="14" xfId="76" applyNumberFormat="1" applyFont="1" applyBorder="1" applyAlignment="1" applyProtection="1">
      <alignment horizontal="right"/>
      <protection locked="0"/>
    </xf>
    <xf numFmtId="3" fontId="5" fillId="0" borderId="14" xfId="64" applyNumberFormat="1" applyFont="1" applyBorder="1" applyAlignment="1" applyProtection="1">
      <alignment horizontal="right"/>
      <protection/>
    </xf>
    <xf numFmtId="3" fontId="5" fillId="0" borderId="14" xfId="76" applyNumberFormat="1" applyFont="1" applyFill="1" applyBorder="1" applyAlignment="1" applyProtection="1">
      <alignment horizontal="right"/>
      <protection/>
    </xf>
    <xf numFmtId="3" fontId="5" fillId="0" borderId="15" xfId="64" applyNumberFormat="1" applyFont="1" applyBorder="1" applyAlignment="1" applyProtection="1">
      <alignment horizontal="right"/>
      <protection/>
    </xf>
    <xf numFmtId="3" fontId="5" fillId="0" borderId="16" xfId="76" applyNumberFormat="1" applyFont="1" applyBorder="1" applyAlignment="1" applyProtection="1">
      <alignment horizontal="right"/>
      <protection locked="0"/>
    </xf>
    <xf numFmtId="3" fontId="5" fillId="0" borderId="22" xfId="76" applyNumberFormat="1" applyFont="1" applyBorder="1" applyAlignment="1" applyProtection="1">
      <alignment horizontal="right"/>
      <protection locked="0"/>
    </xf>
    <xf numFmtId="3" fontId="5" fillId="0" borderId="14" xfId="65" applyNumberFormat="1" applyFont="1" applyBorder="1" applyAlignment="1" applyProtection="1">
      <alignment horizontal="right"/>
      <protection locked="0"/>
    </xf>
    <xf numFmtId="3" fontId="5" fillId="0" borderId="14" xfId="64" applyNumberFormat="1" applyFont="1" applyBorder="1" applyAlignment="1" applyProtection="1">
      <alignment horizontal="right"/>
      <protection locked="0"/>
    </xf>
    <xf numFmtId="3" fontId="5" fillId="33" borderId="14" xfId="78" applyNumberFormat="1" applyFont="1" applyFill="1" applyBorder="1" applyAlignment="1" applyProtection="1">
      <alignment horizontal="right"/>
      <protection locked="0"/>
    </xf>
    <xf numFmtId="10" fontId="5" fillId="0" borderId="14" xfId="90" applyNumberFormat="1" applyFont="1" applyBorder="1" applyAlignment="1" applyProtection="1">
      <alignment horizontal="right"/>
      <protection/>
    </xf>
    <xf numFmtId="3" fontId="5" fillId="0" borderId="14" xfId="66" applyNumberFormat="1" applyFont="1" applyBorder="1" applyAlignment="1" applyProtection="1">
      <alignment horizontal="right"/>
      <protection locked="0"/>
    </xf>
    <xf numFmtId="3" fontId="5" fillId="33" borderId="14" xfId="76" applyNumberFormat="1" applyFont="1" applyFill="1" applyBorder="1" applyAlignment="1" applyProtection="1">
      <alignment horizontal="right"/>
      <protection locked="0"/>
    </xf>
    <xf numFmtId="3" fontId="5" fillId="0" borderId="19" xfId="64" applyNumberFormat="1" applyFont="1" applyBorder="1" applyAlignment="1" applyProtection="1">
      <alignment horizontal="right"/>
      <protection/>
    </xf>
    <xf numFmtId="3" fontId="5" fillId="0" borderId="23" xfId="76" applyNumberFormat="1" applyFont="1" applyBorder="1" applyAlignment="1" applyProtection="1">
      <alignment horizontal="right"/>
      <protection locked="0"/>
    </xf>
    <xf numFmtId="3" fontId="5" fillId="0" borderId="24" xfId="76" applyNumberFormat="1" applyFont="1" applyBorder="1" applyAlignment="1" applyProtection="1">
      <alignment horizontal="right"/>
      <protection locked="0"/>
    </xf>
    <xf numFmtId="49" fontId="2" fillId="38" borderId="20" xfId="76" applyNumberFormat="1" applyFont="1" applyFill="1" applyBorder="1" applyAlignment="1" applyProtection="1">
      <alignment horizontal="left"/>
      <protection/>
    </xf>
    <xf numFmtId="1" fontId="2" fillId="38" borderId="21" xfId="76" applyNumberFormat="1" applyFont="1" applyFill="1" applyBorder="1" applyAlignment="1" applyProtection="1">
      <alignment horizontal="center"/>
      <protection/>
    </xf>
    <xf numFmtId="169" fontId="2" fillId="38" borderId="14" xfId="76" applyNumberFormat="1" applyFont="1" applyFill="1" applyBorder="1" applyAlignment="1" applyProtection="1">
      <alignment/>
      <protection/>
    </xf>
    <xf numFmtId="3" fontId="2" fillId="38" borderId="14" xfId="76" applyNumberFormat="1" applyFont="1" applyFill="1" applyBorder="1" applyAlignment="1" applyProtection="1">
      <alignment horizontal="right"/>
      <protection/>
    </xf>
    <xf numFmtId="3" fontId="2" fillId="38" borderId="14" xfId="64" applyNumberFormat="1" applyFont="1" applyFill="1" applyBorder="1" applyAlignment="1" applyProtection="1">
      <alignment horizontal="right"/>
      <protection/>
    </xf>
    <xf numFmtId="9" fontId="5" fillId="38" borderId="14" xfId="90" applyNumberFormat="1" applyFont="1" applyFill="1" applyBorder="1" applyAlignment="1" applyProtection="1">
      <alignment horizontal="right"/>
      <protection/>
    </xf>
    <xf numFmtId="3" fontId="2" fillId="38" borderId="15" xfId="64" applyNumberFormat="1" applyFont="1" applyFill="1" applyBorder="1" applyAlignment="1" applyProtection="1">
      <alignment horizontal="right"/>
      <protection/>
    </xf>
    <xf numFmtId="3" fontId="2" fillId="38" borderId="16" xfId="76" applyNumberFormat="1" applyFont="1" applyFill="1" applyBorder="1" applyAlignment="1" applyProtection="1">
      <alignment horizontal="right"/>
      <protection/>
    </xf>
    <xf numFmtId="3" fontId="2" fillId="38" borderId="25" xfId="76" applyNumberFormat="1" applyFont="1" applyFill="1" applyBorder="1" applyAlignment="1" applyProtection="1">
      <alignment horizontal="right"/>
      <protection/>
    </xf>
    <xf numFmtId="10" fontId="2" fillId="38" borderId="14" xfId="90" applyNumberFormat="1" applyFont="1" applyFill="1" applyBorder="1" applyAlignment="1" applyProtection="1">
      <alignment horizontal="right"/>
      <protection/>
    </xf>
    <xf numFmtId="3" fontId="2" fillId="38" borderId="19" xfId="64" applyNumberFormat="1" applyFont="1" applyFill="1" applyBorder="1" applyAlignment="1" applyProtection="1">
      <alignment horizontal="right"/>
      <protection/>
    </xf>
    <xf numFmtId="3" fontId="11" fillId="33" borderId="14" xfId="66" applyNumberFormat="1" applyFont="1" applyFill="1" applyBorder="1" applyAlignment="1" applyProtection="1">
      <alignment horizontal="right"/>
      <protection locked="0"/>
    </xf>
    <xf numFmtId="3" fontId="5" fillId="0" borderId="14" xfId="76" applyNumberFormat="1" applyFont="1" applyBorder="1" applyAlignment="1" applyProtection="1">
      <alignment horizontal="right"/>
      <protection/>
    </xf>
    <xf numFmtId="0" fontId="5" fillId="0" borderId="15" xfId="0" applyFont="1" applyBorder="1" applyAlignment="1" applyProtection="1">
      <alignment horizontal="left" vertical="center" wrapText="1"/>
      <protection/>
    </xf>
    <xf numFmtId="3" fontId="5" fillId="0" borderId="14" xfId="77" applyNumberFormat="1" applyFont="1" applyBorder="1" applyAlignment="1" applyProtection="1">
      <alignment horizontal="right"/>
      <protection locked="0"/>
    </xf>
    <xf numFmtId="3" fontId="2" fillId="35" borderId="14" xfId="76" applyNumberFormat="1" applyFont="1" applyFill="1" applyBorder="1" applyAlignment="1" applyProtection="1">
      <alignment/>
      <protection/>
    </xf>
    <xf numFmtId="49" fontId="2" fillId="10" borderId="20" xfId="76" applyNumberFormat="1" applyFont="1" applyFill="1" applyBorder="1" applyAlignment="1" applyProtection="1" quotePrefix="1">
      <alignment horizontal="left"/>
      <protection/>
    </xf>
    <xf numFmtId="1" fontId="2" fillId="10" borderId="21" xfId="76" applyNumberFormat="1" applyFont="1" applyFill="1" applyBorder="1" applyAlignment="1" applyProtection="1" quotePrefix="1">
      <alignment horizontal="center"/>
      <protection/>
    </xf>
    <xf numFmtId="169" fontId="2" fillId="10" borderId="14" xfId="76" applyNumberFormat="1" applyFont="1" applyFill="1" applyBorder="1" applyAlignment="1" applyProtection="1">
      <alignment/>
      <protection/>
    </xf>
    <xf numFmtId="3" fontId="2" fillId="10" borderId="14" xfId="76" applyNumberFormat="1" applyFont="1" applyFill="1" applyBorder="1" applyAlignment="1" applyProtection="1">
      <alignment horizontal="right"/>
      <protection/>
    </xf>
    <xf numFmtId="3" fontId="5" fillId="10" borderId="14" xfId="64" applyNumberFormat="1" applyFont="1" applyFill="1" applyBorder="1" applyAlignment="1" applyProtection="1">
      <alignment horizontal="right"/>
      <protection/>
    </xf>
    <xf numFmtId="9" fontId="5" fillId="10" borderId="14" xfId="90" applyNumberFormat="1" applyFont="1" applyFill="1" applyBorder="1" applyAlignment="1" applyProtection="1">
      <alignment horizontal="right"/>
      <protection/>
    </xf>
    <xf numFmtId="3" fontId="5" fillId="10" borderId="14" xfId="76" applyNumberFormat="1" applyFont="1" applyFill="1" applyBorder="1" applyAlignment="1" applyProtection="1">
      <alignment horizontal="right"/>
      <protection/>
    </xf>
    <xf numFmtId="10" fontId="5" fillId="10" borderId="14" xfId="90" applyNumberFormat="1" applyFont="1" applyFill="1" applyBorder="1" applyAlignment="1" applyProtection="1">
      <alignment horizontal="right"/>
      <protection/>
    </xf>
    <xf numFmtId="49" fontId="5" fillId="0" borderId="20" xfId="76" applyNumberFormat="1" applyFont="1" applyBorder="1" applyAlignment="1" applyProtection="1" quotePrefix="1">
      <alignment horizontal="left"/>
      <protection/>
    </xf>
    <xf numFmtId="1" fontId="5" fillId="0" borderId="21" xfId="76" applyNumberFormat="1" applyFont="1" applyBorder="1" applyAlignment="1" applyProtection="1" quotePrefix="1">
      <alignment horizontal="center"/>
      <protection/>
    </xf>
    <xf numFmtId="3" fontId="5" fillId="0" borderId="0" xfId="76" applyNumberFormat="1" applyFont="1" applyBorder="1" applyAlignment="1" applyProtection="1">
      <alignment horizontal="right"/>
      <protection locked="0"/>
    </xf>
    <xf numFmtId="3" fontId="5" fillId="0" borderId="16" xfId="76" applyNumberFormat="1" applyFont="1" applyBorder="1" applyAlignment="1" applyProtection="1">
      <alignment horizontal="right"/>
      <protection/>
    </xf>
    <xf numFmtId="3" fontId="2" fillId="10" borderId="14" xfId="64" applyNumberFormat="1" applyFont="1" applyFill="1" applyBorder="1" applyAlignment="1" applyProtection="1">
      <alignment horizontal="right"/>
      <protection/>
    </xf>
    <xf numFmtId="9" fontId="2" fillId="10" borderId="14" xfId="90" applyNumberFormat="1" applyFont="1" applyFill="1" applyBorder="1" applyAlignment="1" applyProtection="1">
      <alignment horizontal="right"/>
      <protection/>
    </xf>
    <xf numFmtId="10" fontId="2" fillId="10" borderId="14" xfId="90" applyNumberFormat="1" applyFont="1" applyFill="1" applyBorder="1" applyAlignment="1" applyProtection="1">
      <alignment horizontal="right"/>
      <protection/>
    </xf>
    <xf numFmtId="49" fontId="2" fillId="39" borderId="20" xfId="76" applyNumberFormat="1" applyFont="1" applyFill="1" applyBorder="1" applyAlignment="1" applyProtection="1">
      <alignment horizontal="left"/>
      <protection/>
    </xf>
    <xf numFmtId="1" fontId="2" fillId="39" borderId="21" xfId="76" applyNumberFormat="1" applyFont="1" applyFill="1" applyBorder="1" applyAlignment="1" applyProtection="1">
      <alignment horizontal="center"/>
      <protection/>
    </xf>
    <xf numFmtId="3" fontId="2" fillId="39" borderId="14" xfId="76" applyNumberFormat="1" applyFont="1" applyFill="1" applyBorder="1" applyAlignment="1" applyProtection="1">
      <alignment/>
      <protection/>
    </xf>
    <xf numFmtId="3" fontId="2" fillId="39" borderId="14" xfId="0" applyNumberFormat="1" applyFont="1" applyFill="1" applyBorder="1" applyAlignment="1" applyProtection="1">
      <alignment horizontal="right"/>
      <protection/>
    </xf>
    <xf numFmtId="9" fontId="2" fillId="39" borderId="14" xfId="90" applyNumberFormat="1" applyFont="1" applyFill="1" applyBorder="1" applyAlignment="1" applyProtection="1">
      <alignment horizontal="right"/>
      <protection/>
    </xf>
    <xf numFmtId="3" fontId="2" fillId="39" borderId="15" xfId="0" applyNumberFormat="1" applyFont="1" applyFill="1" applyBorder="1" applyAlignment="1" applyProtection="1">
      <alignment horizontal="right"/>
      <protection/>
    </xf>
    <xf numFmtId="3" fontId="2" fillId="39" borderId="16" xfId="0" applyNumberFormat="1" applyFont="1" applyFill="1" applyBorder="1" applyAlignment="1" applyProtection="1">
      <alignment horizontal="right"/>
      <protection/>
    </xf>
    <xf numFmtId="10" fontId="2" fillId="39" borderId="14" xfId="90" applyNumberFormat="1" applyFont="1" applyFill="1" applyBorder="1" applyAlignment="1" applyProtection="1">
      <alignment horizontal="right"/>
      <protection/>
    </xf>
    <xf numFmtId="3" fontId="2" fillId="39" borderId="19" xfId="0" applyNumberFormat="1" applyFont="1" applyFill="1" applyBorder="1" applyAlignment="1" applyProtection="1">
      <alignment horizontal="right"/>
      <protection/>
    </xf>
    <xf numFmtId="0" fontId="2" fillId="35" borderId="21" xfId="76" applyNumberFormat="1" applyFont="1" applyFill="1" applyBorder="1" applyAlignment="1" applyProtection="1">
      <alignment horizontal="center"/>
      <protection/>
    </xf>
    <xf numFmtId="3" fontId="2" fillId="35" borderId="14" xfId="0" applyNumberFormat="1" applyFont="1" applyFill="1" applyBorder="1" applyAlignment="1" applyProtection="1">
      <alignment horizontal="right"/>
      <protection locked="0"/>
    </xf>
    <xf numFmtId="0" fontId="2" fillId="36" borderId="21" xfId="76" applyNumberFormat="1" applyFont="1" applyFill="1" applyBorder="1" applyAlignment="1" applyProtection="1">
      <alignment horizontal="center"/>
      <protection/>
    </xf>
    <xf numFmtId="3" fontId="2" fillId="36" borderId="14" xfId="76" applyNumberFormat="1" applyFont="1" applyFill="1" applyBorder="1" applyAlignment="1" applyProtection="1">
      <alignment/>
      <protection/>
    </xf>
    <xf numFmtId="1" fontId="2" fillId="34" borderId="26" xfId="76" applyNumberFormat="1" applyFont="1" applyFill="1" applyBorder="1" applyAlignment="1" applyProtection="1">
      <alignment horizontal="left"/>
      <protection/>
    </xf>
    <xf numFmtId="1" fontId="2" fillId="34" borderId="27" xfId="76" applyNumberFormat="1" applyFont="1" applyFill="1" applyBorder="1" applyAlignment="1" applyProtection="1">
      <alignment horizontal="center"/>
      <protection/>
    </xf>
    <xf numFmtId="169" fontId="2" fillId="34" borderId="28" xfId="76" applyNumberFormat="1" applyFont="1" applyFill="1" applyBorder="1" applyAlignment="1" applyProtection="1">
      <alignment/>
      <protection/>
    </xf>
    <xf numFmtId="3" fontId="2" fillId="34" borderId="28" xfId="64" applyNumberFormat="1" applyFont="1" applyFill="1" applyBorder="1" applyAlignment="1" applyProtection="1">
      <alignment horizontal="right"/>
      <protection/>
    </xf>
    <xf numFmtId="9" fontId="2" fillId="34" borderId="28" xfId="90" applyNumberFormat="1" applyFont="1" applyFill="1" applyBorder="1" applyAlignment="1" applyProtection="1">
      <alignment horizontal="right"/>
      <protection/>
    </xf>
    <xf numFmtId="3" fontId="2" fillId="34" borderId="29" xfId="64" applyNumberFormat="1" applyFont="1" applyFill="1" applyBorder="1" applyAlignment="1" applyProtection="1">
      <alignment horizontal="right"/>
      <protection/>
    </xf>
    <xf numFmtId="3" fontId="2" fillId="34" borderId="30" xfId="64" applyNumberFormat="1" applyFont="1" applyFill="1" applyBorder="1" applyAlignment="1" applyProtection="1">
      <alignment horizontal="right"/>
      <protection/>
    </xf>
    <xf numFmtId="3" fontId="2" fillId="34" borderId="31" xfId="64" applyNumberFormat="1" applyFont="1" applyFill="1" applyBorder="1" applyAlignment="1" applyProtection="1">
      <alignment horizontal="right"/>
      <protection/>
    </xf>
    <xf numFmtId="3" fontId="2" fillId="34" borderId="31" xfId="66" applyNumberFormat="1" applyFont="1" applyFill="1" applyBorder="1" applyAlignment="1" applyProtection="1">
      <alignment horizontal="right"/>
      <protection/>
    </xf>
    <xf numFmtId="10" fontId="2" fillId="34" borderId="31" xfId="90" applyNumberFormat="1" applyFont="1" applyFill="1" applyBorder="1" applyAlignment="1" applyProtection="1">
      <alignment horizontal="right"/>
      <protection/>
    </xf>
    <xf numFmtId="3" fontId="2" fillId="34" borderId="32" xfId="64" applyNumberFormat="1" applyFont="1" applyFill="1" applyBorder="1" applyAlignment="1" applyProtection="1">
      <alignment horizontal="right"/>
      <protection/>
    </xf>
    <xf numFmtId="172" fontId="5" fillId="33" borderId="0" xfId="84" applyNumberFormat="1" applyFont="1" applyFill="1" applyBorder="1" applyProtection="1">
      <alignment/>
      <protection/>
    </xf>
    <xf numFmtId="169" fontId="5" fillId="33" borderId="0" xfId="84" applyNumberFormat="1" applyFont="1" applyFill="1" applyBorder="1" applyProtection="1">
      <alignment/>
      <protection/>
    </xf>
    <xf numFmtId="171" fontId="5" fillId="33" borderId="0" xfId="64" applyFont="1" applyFill="1" applyBorder="1" applyAlignment="1" applyProtection="1">
      <alignment/>
      <protection/>
    </xf>
    <xf numFmtId="169" fontId="5" fillId="33" borderId="0" xfId="84" applyNumberFormat="1" applyFont="1" applyFill="1" applyBorder="1" applyAlignment="1" applyProtection="1">
      <alignment horizontal="center"/>
      <protection/>
    </xf>
    <xf numFmtId="173" fontId="5" fillId="33" borderId="0" xfId="90" applyNumberFormat="1" applyFont="1" applyFill="1" applyBorder="1" applyAlignment="1" applyProtection="1">
      <alignment/>
      <protection/>
    </xf>
    <xf numFmtId="169" fontId="2" fillId="33" borderId="0" xfId="84" applyNumberFormat="1" applyFont="1" applyFill="1" applyBorder="1" applyAlignment="1" applyProtection="1">
      <alignment horizontal="center"/>
      <protection/>
    </xf>
    <xf numFmtId="176" fontId="2" fillId="33" borderId="0" xfId="64" applyNumberFormat="1" applyFont="1" applyFill="1" applyBorder="1" applyAlignment="1" applyProtection="1">
      <alignment horizontal="center"/>
      <protection/>
    </xf>
    <xf numFmtId="169" fontId="8" fillId="33" borderId="0" xfId="84" applyNumberFormat="1" applyFont="1" applyFill="1" applyBorder="1" applyAlignment="1" applyProtection="1">
      <alignment horizontal="center"/>
      <protection/>
    </xf>
    <xf numFmtId="169" fontId="12" fillId="33" borderId="0" xfId="84" applyNumberFormat="1" applyFont="1" applyFill="1" applyBorder="1" applyAlignment="1" applyProtection="1">
      <alignment/>
      <protection/>
    </xf>
    <xf numFmtId="172" fontId="5" fillId="33" borderId="0" xfId="82" applyNumberFormat="1" applyFont="1" applyFill="1" applyBorder="1" applyProtection="1">
      <alignment/>
      <protection/>
    </xf>
    <xf numFmtId="176" fontId="5" fillId="33" borderId="0" xfId="63" applyNumberFormat="1" applyFont="1" applyFill="1" applyBorder="1" applyAlignment="1" applyProtection="1">
      <alignment/>
      <protection/>
    </xf>
    <xf numFmtId="171" fontId="5" fillId="33" borderId="0" xfId="63" applyFont="1" applyFill="1" applyBorder="1" applyAlignment="1" applyProtection="1">
      <alignment/>
      <protection/>
    </xf>
    <xf numFmtId="169" fontId="5" fillId="33" borderId="0" xfId="82" applyNumberFormat="1" applyFont="1" applyFill="1" applyBorder="1" applyAlignment="1" applyProtection="1">
      <alignment horizontal="center"/>
      <protection/>
    </xf>
    <xf numFmtId="173" fontId="5" fillId="33" borderId="0" xfId="89" applyNumberFormat="1" applyFont="1" applyFill="1" applyBorder="1" applyAlignment="1" applyProtection="1">
      <alignment/>
      <protection/>
    </xf>
    <xf numFmtId="169" fontId="8" fillId="33" borderId="0" xfId="84" applyNumberFormat="1" applyFont="1" applyFill="1" applyBorder="1" applyAlignment="1" applyProtection="1">
      <alignment horizontal="left"/>
      <protection/>
    </xf>
    <xf numFmtId="0" fontId="2" fillId="33" borderId="0" xfId="82" applyFont="1" applyFill="1" applyBorder="1" applyAlignment="1">
      <alignment/>
      <protection/>
    </xf>
    <xf numFmtId="169" fontId="2" fillId="33" borderId="0" xfId="84" applyNumberFormat="1" applyFont="1" applyFill="1" applyBorder="1" applyAlignment="1" applyProtection="1">
      <alignment/>
      <protection/>
    </xf>
    <xf numFmtId="3" fontId="5" fillId="0" borderId="23" xfId="64" applyNumberFormat="1" applyFont="1" applyBorder="1" applyAlignment="1" applyProtection="1">
      <alignment horizontal="right"/>
      <protection/>
    </xf>
    <xf numFmtId="169" fontId="3" fillId="33" borderId="33" xfId="82" applyNumberFormat="1" applyFont="1" applyFill="1" applyBorder="1" applyAlignment="1" applyProtection="1">
      <alignment horizontal="center"/>
      <protection/>
    </xf>
    <xf numFmtId="173" fontId="3" fillId="33" borderId="11" xfId="89" applyNumberFormat="1" applyFont="1" applyFill="1" applyBorder="1" applyAlignment="1" applyProtection="1">
      <alignment horizontal="center"/>
      <protection/>
    </xf>
    <xf numFmtId="173" fontId="3" fillId="33" borderId="34" xfId="89" applyNumberFormat="1" applyFont="1" applyFill="1" applyBorder="1" applyAlignment="1" applyProtection="1">
      <alignment horizontal="center"/>
      <protection/>
    </xf>
    <xf numFmtId="14" fontId="8" fillId="33" borderId="23" xfId="82" applyNumberFormat="1" applyFont="1" applyFill="1" applyBorder="1" applyAlignment="1" applyProtection="1">
      <alignment horizontal="center"/>
      <protection/>
    </xf>
    <xf numFmtId="0" fontId="8" fillId="33" borderId="35" xfId="82" applyNumberFormat="1" applyFont="1" applyFill="1" applyBorder="1" applyAlignment="1" applyProtection="1">
      <alignment horizontal="center"/>
      <protection/>
    </xf>
    <xf numFmtId="0" fontId="8" fillId="33" borderId="16" xfId="82" applyNumberFormat="1" applyFont="1" applyFill="1" applyBorder="1" applyAlignment="1" applyProtection="1">
      <alignment horizontal="center"/>
      <protection/>
    </xf>
    <xf numFmtId="169" fontId="8" fillId="33" borderId="0" xfId="84" applyNumberFormat="1" applyFont="1" applyFill="1" applyBorder="1" applyAlignment="1" applyProtection="1">
      <alignment horizontal="center"/>
      <protection/>
    </xf>
    <xf numFmtId="9" fontId="2" fillId="33" borderId="0" xfId="90" applyFont="1" applyFill="1" applyBorder="1" applyAlignment="1" applyProtection="1">
      <alignment horizontal="center"/>
      <protection/>
    </xf>
    <xf numFmtId="169" fontId="4" fillId="33" borderId="36" xfId="84" applyNumberFormat="1" applyFont="1" applyFill="1" applyBorder="1" applyAlignment="1" applyProtection="1">
      <alignment horizontal="center" vertical="center" wrapText="1"/>
      <protection/>
    </xf>
    <xf numFmtId="169" fontId="4" fillId="33" borderId="37" xfId="84" applyNumberFormat="1" applyFont="1" applyFill="1" applyBorder="1" applyAlignment="1" applyProtection="1">
      <alignment horizontal="center" vertical="center" wrapText="1"/>
      <protection/>
    </xf>
    <xf numFmtId="169" fontId="4" fillId="33" borderId="38" xfId="84" applyNumberFormat="1" applyFont="1" applyFill="1" applyBorder="1" applyAlignment="1" applyProtection="1">
      <alignment horizontal="center" vertical="center" wrapText="1"/>
      <protection/>
    </xf>
    <xf numFmtId="169" fontId="4" fillId="33" borderId="39" xfId="84" applyNumberFormat="1" applyFont="1" applyFill="1" applyBorder="1" applyAlignment="1" applyProtection="1">
      <alignment horizontal="center" vertical="center" wrapText="1"/>
      <protection/>
    </xf>
    <xf numFmtId="169" fontId="4" fillId="33" borderId="40" xfId="84" applyNumberFormat="1" applyFont="1" applyFill="1" applyBorder="1" applyAlignment="1" applyProtection="1">
      <alignment horizontal="center" vertical="center" wrapText="1"/>
      <protection/>
    </xf>
    <xf numFmtId="169" fontId="4" fillId="33" borderId="41" xfId="84" applyNumberFormat="1" applyFont="1" applyFill="1" applyBorder="1" applyAlignment="1" applyProtection="1">
      <alignment horizontal="center" vertical="center" wrapText="1"/>
      <protection/>
    </xf>
    <xf numFmtId="169" fontId="4" fillId="33" borderId="42" xfId="84" applyNumberFormat="1" applyFont="1" applyFill="1" applyBorder="1" applyAlignment="1" applyProtection="1">
      <alignment horizontal="center" vertical="center" wrapText="1"/>
      <protection/>
    </xf>
    <xf numFmtId="169" fontId="4" fillId="33" borderId="16" xfId="84" applyNumberFormat="1" applyFont="1" applyFill="1" applyBorder="1" applyAlignment="1" applyProtection="1">
      <alignment horizontal="center" vertical="center" wrapText="1"/>
      <protection/>
    </xf>
    <xf numFmtId="169" fontId="4" fillId="33" borderId="43" xfId="84" applyNumberFormat="1" applyFont="1" applyFill="1" applyBorder="1" applyAlignment="1" applyProtection="1">
      <alignment horizontal="center" vertical="center" wrapText="1"/>
      <protection/>
    </xf>
    <xf numFmtId="169" fontId="4" fillId="33" borderId="14" xfId="84" applyNumberFormat="1" applyFont="1" applyFill="1" applyBorder="1" applyAlignment="1" applyProtection="1">
      <alignment horizontal="center" vertical="center" wrapText="1"/>
      <protection/>
    </xf>
    <xf numFmtId="169" fontId="4" fillId="33" borderId="43" xfId="84" applyNumberFormat="1" applyFont="1" applyFill="1" applyBorder="1" applyAlignment="1" applyProtection="1">
      <alignment horizontal="center" vertical="center"/>
      <protection/>
    </xf>
    <xf numFmtId="169" fontId="4" fillId="33" borderId="14" xfId="84" applyNumberFormat="1" applyFont="1" applyFill="1" applyBorder="1" applyAlignment="1" applyProtection="1">
      <alignment horizontal="center" vertical="center"/>
      <protection/>
    </xf>
    <xf numFmtId="169" fontId="9" fillId="33" borderId="44" xfId="84" applyNumberFormat="1" applyFont="1" applyFill="1" applyBorder="1" applyAlignment="1" applyProtection="1">
      <alignment horizontal="center" vertical="center" wrapText="1"/>
      <protection/>
    </xf>
    <xf numFmtId="169" fontId="9" fillId="33" borderId="11" xfId="84" applyNumberFormat="1" applyFont="1" applyFill="1" applyBorder="1" applyAlignment="1" applyProtection="1">
      <alignment horizontal="center" vertical="center" wrapText="1"/>
      <protection/>
    </xf>
    <xf numFmtId="169" fontId="9" fillId="33" borderId="45" xfId="84" applyNumberFormat="1" applyFont="1" applyFill="1" applyBorder="1" applyAlignment="1" applyProtection="1">
      <alignment horizontal="center" vertical="center" wrapText="1"/>
      <protection/>
    </xf>
    <xf numFmtId="169" fontId="9" fillId="33" borderId="46" xfId="84" applyNumberFormat="1" applyFont="1" applyFill="1" applyBorder="1" applyAlignment="1" applyProtection="1">
      <alignment horizontal="center" vertical="center" wrapText="1"/>
      <protection/>
    </xf>
    <xf numFmtId="169" fontId="9" fillId="33" borderId="47" xfId="84" applyNumberFormat="1" applyFont="1" applyFill="1" applyBorder="1" applyAlignment="1" applyProtection="1">
      <alignment horizontal="center" vertical="center" wrapText="1"/>
      <protection/>
    </xf>
    <xf numFmtId="169" fontId="9" fillId="33" borderId="48" xfId="84" applyNumberFormat="1" applyFont="1" applyFill="1" applyBorder="1" applyAlignment="1" applyProtection="1">
      <alignment horizontal="center" vertical="center" wrapText="1"/>
      <protection/>
    </xf>
    <xf numFmtId="169" fontId="4" fillId="33" borderId="49" xfId="84" applyNumberFormat="1" applyFont="1" applyFill="1" applyBorder="1" applyAlignment="1" applyProtection="1">
      <alignment horizontal="center" vertical="center" wrapText="1"/>
      <protection/>
    </xf>
    <xf numFmtId="169" fontId="4" fillId="33" borderId="50" xfId="84" applyNumberFormat="1" applyFont="1" applyFill="1" applyBorder="1" applyAlignment="1" applyProtection="1">
      <alignment horizontal="center" vertical="center" wrapText="1"/>
      <protection/>
    </xf>
    <xf numFmtId="169" fontId="4" fillId="33" borderId="51" xfId="84" applyNumberFormat="1" applyFont="1" applyFill="1" applyBorder="1" applyAlignment="1" applyProtection="1">
      <alignment horizontal="center" vertical="center" wrapText="1"/>
      <protection/>
    </xf>
    <xf numFmtId="173" fontId="4" fillId="33" borderId="43" xfId="90" applyNumberFormat="1" applyFont="1" applyFill="1" applyBorder="1" applyAlignment="1" applyProtection="1">
      <alignment horizontal="center" vertical="center" wrapText="1"/>
      <protection/>
    </xf>
    <xf numFmtId="173" fontId="4" fillId="33" borderId="14" xfId="90" applyNumberFormat="1" applyFont="1" applyFill="1" applyBorder="1" applyAlignment="1" applyProtection="1">
      <alignment horizontal="center" vertical="center" wrapText="1"/>
      <protection/>
    </xf>
    <xf numFmtId="169" fontId="4" fillId="33" borderId="52" xfId="84" applyNumberFormat="1" applyFont="1" applyFill="1" applyBorder="1" applyAlignment="1" applyProtection="1">
      <alignment horizontal="center" vertical="center" wrapText="1"/>
      <protection/>
    </xf>
    <xf numFmtId="169" fontId="4" fillId="33" borderId="53" xfId="84" applyNumberFormat="1" applyFont="1" applyFill="1" applyBorder="1" applyAlignment="1" applyProtection="1">
      <alignment horizontal="center" vertical="center" wrapText="1"/>
      <protection/>
    </xf>
    <xf numFmtId="169" fontId="4" fillId="33" borderId="54" xfId="84" applyNumberFormat="1" applyFont="1" applyFill="1" applyBorder="1" applyAlignment="1" applyProtection="1">
      <alignment horizontal="center" vertical="center" wrapText="1"/>
      <protection/>
    </xf>
    <xf numFmtId="169" fontId="4" fillId="33" borderId="22" xfId="84" applyNumberFormat="1" applyFont="1" applyFill="1" applyBorder="1" applyAlignment="1" applyProtection="1">
      <alignment horizontal="center" vertical="center" wrapText="1"/>
      <protection/>
    </xf>
    <xf numFmtId="173" fontId="4" fillId="33" borderId="22" xfId="90" applyNumberFormat="1" applyFont="1" applyFill="1" applyBorder="1" applyAlignment="1" applyProtection="1">
      <alignment horizontal="center" vertical="center" wrapText="1"/>
      <protection/>
    </xf>
    <xf numFmtId="169" fontId="2" fillId="33" borderId="0" xfId="84" applyNumberFormat="1" applyFont="1" applyFill="1" applyBorder="1" applyAlignment="1" applyProtection="1">
      <alignment horizontal="center"/>
      <protection/>
    </xf>
    <xf numFmtId="0" fontId="5" fillId="0" borderId="23" xfId="0" applyFont="1" applyBorder="1" applyAlignment="1" applyProtection="1">
      <alignment horizontal="left" vertical="center" wrapText="1"/>
      <protection/>
    </xf>
  </cellXfs>
  <cellStyles count="88">
    <cellStyle name="Normal" xfId="0"/>
    <cellStyle name="‚" xfId="15"/>
    <cellStyle name="„" xfId="16"/>
    <cellStyle name="€" xfId="17"/>
    <cellStyle name="…" xfId="18"/>
    <cellStyle name="†" xfId="19"/>
    <cellStyle name="‡" xfId="20"/>
    <cellStyle name="" xfId="21"/>
    <cellStyle name="20% - Énfasis1" xfId="22"/>
    <cellStyle name="20% - Énfasis2" xfId="23"/>
    <cellStyle name="20% - Énfasis3" xfId="24"/>
    <cellStyle name="20% - Énfasis4" xfId="25"/>
    <cellStyle name="20% - Énfasis5" xfId="26"/>
    <cellStyle name="20% - Énfasis6" xfId="27"/>
    <cellStyle name="40% - Énfasis1" xfId="28"/>
    <cellStyle name="40% - Énfasis2" xfId="29"/>
    <cellStyle name="40% - Énfasis3" xfId="30"/>
    <cellStyle name="40% - Énfasis4" xfId="31"/>
    <cellStyle name="40% - Énfasis5" xfId="32"/>
    <cellStyle name="40% - Énfasis6" xfId="33"/>
    <cellStyle name="60% - Énfasis1" xfId="34"/>
    <cellStyle name="60% - Énfasis2" xfId="35"/>
    <cellStyle name="60% - Énfasis3" xfId="36"/>
    <cellStyle name="60% - Énfasis4" xfId="37"/>
    <cellStyle name="60% - Énfasis5" xfId="38"/>
    <cellStyle name="60% - Énfasis6" xfId="39"/>
    <cellStyle name="6_x0019_¾I?À@%¡h¼ï©À@Ã´üµ¥Þ¾@_x0008_Uy_x0012_ÕÁ@·\È?+Á@Íòw#…»ô@&#10;MS51500050" xfId="40"/>
    <cellStyle name="6_x0019_¾I?À@%¡h¼ï©À@Ã´üµ¥Þ¾@_x0008_Uy_x0012_ÕÁ@·\È?+Á@Íòw#…»ô@&#10;MS51500050 2" xfId="41"/>
    <cellStyle name="Buena" xfId="42"/>
    <cellStyle name="Cálculo" xfId="43"/>
    <cellStyle name="Celda de comprobación" xfId="44"/>
    <cellStyle name="Celda vinculada" xfId="45"/>
    <cellStyle name="Encabezado 4" xfId="46"/>
    <cellStyle name="Énfasis1" xfId="47"/>
    <cellStyle name="Énfasis2" xfId="48"/>
    <cellStyle name="Énfasis3" xfId="49"/>
    <cellStyle name="Énfasis4" xfId="50"/>
    <cellStyle name="Énfasis5" xfId="51"/>
    <cellStyle name="Énfasis6" xfId="52"/>
    <cellStyle name="Entrada" xfId="53"/>
    <cellStyle name="Euro" xfId="54"/>
    <cellStyle name="Euro 2" xfId="55"/>
    <cellStyle name="ƒ" xfId="56"/>
    <cellStyle name="Incorrecto" xfId="57"/>
    <cellStyle name="Comma" xfId="58"/>
    <cellStyle name="Comma [0]" xfId="59"/>
    <cellStyle name="Millares [0] 2" xfId="60"/>
    <cellStyle name="Millares [0] 2 2" xfId="61"/>
    <cellStyle name="Millares [0]_Libro3" xfId="62"/>
    <cellStyle name="Millares 2" xfId="63"/>
    <cellStyle name="Millares 2 10" xfId="64"/>
    <cellStyle name="Millares 2 10 2" xfId="65"/>
    <cellStyle name="Millares 2 2" xfId="66"/>
    <cellStyle name="Millares 2 2 2" xfId="67"/>
    <cellStyle name="Millares 2 3" xfId="68"/>
    <cellStyle name="Millares 3" xfId="69"/>
    <cellStyle name="Millares 3 2" xfId="70"/>
    <cellStyle name="Millares 4" xfId="71"/>
    <cellStyle name="Millares 4 2" xfId="72"/>
    <cellStyle name="Millares 5" xfId="73"/>
    <cellStyle name="Millares 6" xfId="74"/>
    <cellStyle name="Millares 7" xfId="75"/>
    <cellStyle name="Millares_Libro3 2" xfId="76"/>
    <cellStyle name="Millares_Libro3 2 2" xfId="77"/>
    <cellStyle name="Millares_Libro3 3" xfId="78"/>
    <cellStyle name="Currency" xfId="79"/>
    <cellStyle name="Currency [0]" xfId="80"/>
    <cellStyle name="Neutral" xfId="81"/>
    <cellStyle name="Normal 2" xfId="82"/>
    <cellStyle name="Normal 2 2" xfId="83"/>
    <cellStyle name="Normal 2 2 2" xfId="84"/>
    <cellStyle name="Normal 2 3" xfId="85"/>
    <cellStyle name="Normal 3" xfId="86"/>
    <cellStyle name="Notas" xfId="87"/>
    <cellStyle name="Percent" xfId="88"/>
    <cellStyle name="Porcentual 2" xfId="89"/>
    <cellStyle name="Porcentual 2 2" xfId="90"/>
    <cellStyle name="Porcentual 3" xfId="91"/>
    <cellStyle name="Porcentual 3 2" xfId="92"/>
    <cellStyle name="Salida" xfId="93"/>
    <cellStyle name="Texto de advertencia" xfId="94"/>
    <cellStyle name="Texto explicativo" xfId="95"/>
    <cellStyle name="þ_x001D_ð'_x000C_ïþ÷_x000C_âþU_x0001_´_x0006_ _x0008__x0007__x0001__x0001_" xfId="96"/>
    <cellStyle name="Título" xfId="97"/>
    <cellStyle name="Título 1" xfId="98"/>
    <cellStyle name="Título 2" xfId="99"/>
    <cellStyle name="Título 3" xfId="100"/>
    <cellStyle name="Total" xfId="101"/>
  </cellStyles>
  <dxfs count="9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auto="1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1219200</xdr:colOff>
      <xdr:row>0</xdr:row>
      <xdr:rowOff>85725</xdr:rowOff>
    </xdr:from>
    <xdr:to>
      <xdr:col>2</xdr:col>
      <xdr:colOff>838200</xdr:colOff>
      <xdr:row>0</xdr:row>
      <xdr:rowOff>409575</xdr:rowOff>
    </xdr:to>
    <xdr:pic>
      <xdr:nvPicPr>
        <xdr:cNvPr id="1" name="CommandButton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19200" y="85725"/>
          <a:ext cx="838200" cy="3238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0</xdr:col>
      <xdr:colOff>333375</xdr:colOff>
      <xdr:row>0</xdr:row>
      <xdr:rowOff>95250</xdr:rowOff>
    </xdr:from>
    <xdr:to>
      <xdr:col>0</xdr:col>
      <xdr:colOff>1181100</xdr:colOff>
      <xdr:row>0</xdr:row>
      <xdr:rowOff>419100</xdr:rowOff>
    </xdr:to>
    <xdr:pic>
      <xdr:nvPicPr>
        <xdr:cNvPr id="2" name="CommandButton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333375" y="95250"/>
          <a:ext cx="847725" cy="3238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390525</xdr:colOff>
      <xdr:row>0</xdr:row>
      <xdr:rowOff>85725</xdr:rowOff>
    </xdr:from>
    <xdr:to>
      <xdr:col>2</xdr:col>
      <xdr:colOff>1247775</xdr:colOff>
      <xdr:row>0</xdr:row>
      <xdr:rowOff>409575</xdr:rowOff>
    </xdr:to>
    <xdr:pic>
      <xdr:nvPicPr>
        <xdr:cNvPr id="3" name="CommandButton3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1609725" y="85725"/>
          <a:ext cx="857250" cy="3238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presupuesto3\Desktop\SUBRED%20SUR%20FORMATO%20EJECUCION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NFORMACION%20PPTO%20USS%20NAZARETH\A&#209;O%202016d\EJECUCIONES%202016\CONSOLIDACION%20EJECUCION%20MAYO-SUBRED\HOJA%20DE%20TRABAJO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ú"/>
      <sheetName val="Parametros"/>
      <sheetName val="Detallada"/>
      <sheetName val="Ingresos"/>
      <sheetName val="Gastos"/>
      <sheetName val="Cartera"/>
      <sheetName val="Tesoreria"/>
      <sheetName val="CGN-2005-001"/>
      <sheetName val="Pto2193"/>
      <sheetName val="CGN-2005-002"/>
      <sheetName val="DDC-2007-100"/>
    </sheetNames>
    <sheetDataSet>
      <sheetData sheetId="1">
        <row r="1">
          <cell r="A1" t="str">
            <v>ID</v>
          </cell>
          <cell r="B1" t="str">
            <v>ESE</v>
          </cell>
          <cell r="C1" t="str">
            <v>ESE2</v>
          </cell>
          <cell r="D1" t="str">
            <v>NIT</v>
          </cell>
          <cell r="F1" t="str">
            <v>Cod_Hab</v>
          </cell>
          <cell r="H1" t="str">
            <v>Vigencia</v>
          </cell>
        </row>
        <row r="2">
          <cell r="A2">
            <v>6</v>
          </cell>
          <cell r="B2" t="str">
            <v>1- La Victoria</v>
          </cell>
          <cell r="C2" t="str">
            <v>La Victoria</v>
          </cell>
          <cell r="D2" t="str">
            <v>800197177-2</v>
          </cell>
          <cell r="E2">
            <v>1</v>
          </cell>
          <cell r="F2">
            <v>1100109220</v>
          </cell>
          <cell r="G2">
            <v>1</v>
          </cell>
          <cell r="H2" t="str">
            <v>2016 - Abril</v>
          </cell>
          <cell r="J2">
            <v>1</v>
          </cell>
          <cell r="K2" t="str">
            <v>SUBRED INTEGRADA DE SERVICIOS DE SALUD NORTE ESE</v>
          </cell>
        </row>
        <row r="3">
          <cell r="A3">
            <v>17</v>
          </cell>
          <cell r="B3" t="str">
            <v>2- El Tunal</v>
          </cell>
          <cell r="C3" t="str">
            <v>Tunal</v>
          </cell>
          <cell r="D3" t="str">
            <v>800209488-1</v>
          </cell>
          <cell r="E3">
            <v>2</v>
          </cell>
          <cell r="F3">
            <v>1100108491</v>
          </cell>
          <cell r="G3">
            <v>2</v>
          </cell>
          <cell r="H3" t="str">
            <v>2016 - Mayo</v>
          </cell>
          <cell r="J3">
            <v>2</v>
          </cell>
          <cell r="K3" t="str">
            <v>SUBRED INTEGRADA DE SERVICIOS DE SALUD CENTRO ORIENTE ESE</v>
          </cell>
        </row>
        <row r="4">
          <cell r="A4">
            <v>1</v>
          </cell>
          <cell r="B4" t="str">
            <v>3- Simon Bolívar</v>
          </cell>
          <cell r="C4" t="str">
            <v>Simón Bolivar</v>
          </cell>
          <cell r="D4" t="str">
            <v>800196433-9</v>
          </cell>
          <cell r="E4">
            <v>3</v>
          </cell>
          <cell r="F4">
            <v>1100110146</v>
          </cell>
          <cell r="G4">
            <v>3</v>
          </cell>
          <cell r="H4" t="str">
            <v>2016 - Junio</v>
          </cell>
          <cell r="J4">
            <v>3</v>
          </cell>
          <cell r="K4" t="str">
            <v>SUBRED INTEGRADA DE SERVICIOS DE SALUD SUR OCCIDENTE ESE</v>
          </cell>
        </row>
        <row r="5">
          <cell r="A5">
            <v>12</v>
          </cell>
          <cell r="B5" t="str">
            <v>4- Occidente de Kennedy</v>
          </cell>
          <cell r="C5" t="str">
            <v>Occidente Kennedy</v>
          </cell>
          <cell r="D5" t="str">
            <v>800196939-3</v>
          </cell>
          <cell r="E5">
            <v>4</v>
          </cell>
          <cell r="F5">
            <v>1100108749</v>
          </cell>
          <cell r="G5">
            <v>4</v>
          </cell>
          <cell r="H5" t="str">
            <v>2016 - Julio</v>
          </cell>
          <cell r="J5">
            <v>4</v>
          </cell>
          <cell r="K5" t="str">
            <v>SUBRED INTEGRADA DE SERVICIOS DE SALUD SUR ESE</v>
          </cell>
        </row>
        <row r="6">
          <cell r="A6">
            <v>7</v>
          </cell>
          <cell r="B6" t="str">
            <v>5- Santa Clara</v>
          </cell>
          <cell r="C6" t="str">
            <v>Santa Clara</v>
          </cell>
          <cell r="D6" t="str">
            <v>860020188-1</v>
          </cell>
          <cell r="E6">
            <v>5</v>
          </cell>
          <cell r="F6">
            <v>1100103117</v>
          </cell>
          <cell r="G6">
            <v>5</v>
          </cell>
          <cell r="H6" t="str">
            <v>2016 - Agosto</v>
          </cell>
        </row>
        <row r="7">
          <cell r="A7">
            <v>13</v>
          </cell>
          <cell r="B7" t="str">
            <v>6- Bosa</v>
          </cell>
          <cell r="C7" t="str">
            <v>Bosa</v>
          </cell>
          <cell r="D7" t="str">
            <v>800209710-2</v>
          </cell>
          <cell r="E7">
            <v>6</v>
          </cell>
          <cell r="F7">
            <v>1100108144</v>
          </cell>
          <cell r="G7">
            <v>6</v>
          </cell>
          <cell r="H7" t="str">
            <v>2016 - Septiembre</v>
          </cell>
        </row>
        <row r="8">
          <cell r="A8">
            <v>2</v>
          </cell>
          <cell r="B8" t="str">
            <v>7- Engativa</v>
          </cell>
          <cell r="C8" t="str">
            <v>Engativá</v>
          </cell>
          <cell r="D8" t="str">
            <v>830077688-9</v>
          </cell>
          <cell r="E8">
            <v>7</v>
          </cell>
          <cell r="F8">
            <v>1100109302</v>
          </cell>
          <cell r="G8">
            <v>7</v>
          </cell>
          <cell r="H8" t="str">
            <v>2016 - Octubre</v>
          </cell>
        </row>
        <row r="9">
          <cell r="A9">
            <v>14</v>
          </cell>
          <cell r="B9" t="str">
            <v>8- Fontibon</v>
          </cell>
          <cell r="C9" t="str">
            <v>Fontibón</v>
          </cell>
          <cell r="D9" t="str">
            <v>830077650-1</v>
          </cell>
          <cell r="E9">
            <v>8</v>
          </cell>
          <cell r="F9">
            <v>1100110259</v>
          </cell>
          <cell r="G9">
            <v>8</v>
          </cell>
          <cell r="H9" t="str">
            <v>2016 - Noviembre</v>
          </cell>
        </row>
        <row r="10">
          <cell r="A10">
            <v>18</v>
          </cell>
          <cell r="B10" t="str">
            <v>9- Meissen</v>
          </cell>
          <cell r="C10" t="str">
            <v>Meissen</v>
          </cell>
          <cell r="D10" t="str">
            <v>800220011-7</v>
          </cell>
          <cell r="E10">
            <v>9</v>
          </cell>
          <cell r="F10">
            <v>1100108925</v>
          </cell>
          <cell r="G10">
            <v>9</v>
          </cell>
          <cell r="H10" t="str">
            <v>2016 - Diciembre</v>
          </cell>
        </row>
        <row r="11">
          <cell r="A11">
            <v>19</v>
          </cell>
          <cell r="B11" t="str">
            <v>10- Tunjuelito</v>
          </cell>
          <cell r="C11" t="str">
            <v>Tunjuelito</v>
          </cell>
          <cell r="D11" t="str">
            <v>830077617-6</v>
          </cell>
          <cell r="E11">
            <v>10</v>
          </cell>
          <cell r="F11">
            <v>1100110493</v>
          </cell>
          <cell r="G11">
            <v>10</v>
          </cell>
          <cell r="H11" t="str">
            <v>2017 - Enero</v>
          </cell>
        </row>
        <row r="12">
          <cell r="A12">
            <v>8</v>
          </cell>
          <cell r="B12" t="str">
            <v>11- Centro Oriente</v>
          </cell>
          <cell r="C12" t="str">
            <v>Centro Oriente</v>
          </cell>
          <cell r="D12" t="str">
            <v>830077644-5</v>
          </cell>
          <cell r="E12">
            <v>11</v>
          </cell>
          <cell r="F12">
            <v>1100108831</v>
          </cell>
          <cell r="G12">
            <v>11</v>
          </cell>
          <cell r="H12" t="str">
            <v>2017 - Febrero</v>
          </cell>
        </row>
        <row r="13">
          <cell r="A13">
            <v>9</v>
          </cell>
          <cell r="B13" t="str">
            <v>12- San Blas</v>
          </cell>
          <cell r="C13" t="str">
            <v>San Blas</v>
          </cell>
          <cell r="D13" t="str">
            <v>800216303-7</v>
          </cell>
          <cell r="E13">
            <v>12</v>
          </cell>
          <cell r="F13">
            <v>1100107822</v>
          </cell>
          <cell r="G13">
            <v>12</v>
          </cell>
          <cell r="H13" t="str">
            <v>2017 - Marzo</v>
          </cell>
        </row>
        <row r="14">
          <cell r="A14">
            <v>3</v>
          </cell>
          <cell r="B14" t="str">
            <v>13- Chapinero</v>
          </cell>
          <cell r="C14" t="str">
            <v>Chapinero</v>
          </cell>
          <cell r="D14" t="str">
            <v>830077652-4</v>
          </cell>
          <cell r="E14">
            <v>13</v>
          </cell>
          <cell r="F14">
            <v>1100109193</v>
          </cell>
          <cell r="G14">
            <v>13</v>
          </cell>
          <cell r="H14" t="str">
            <v>2017 - Abril</v>
          </cell>
        </row>
        <row r="15">
          <cell r="A15">
            <v>4</v>
          </cell>
          <cell r="B15" t="str">
            <v>14- Suba</v>
          </cell>
          <cell r="C15" t="str">
            <v>Suba</v>
          </cell>
          <cell r="D15" t="str">
            <v>800216883-7</v>
          </cell>
          <cell r="E15">
            <v>14</v>
          </cell>
          <cell r="F15">
            <v>1100108704</v>
          </cell>
          <cell r="G15">
            <v>14</v>
          </cell>
          <cell r="H15" t="str">
            <v>2017 - Mayo</v>
          </cell>
        </row>
        <row r="16">
          <cell r="A16">
            <v>5</v>
          </cell>
          <cell r="B16" t="str">
            <v>15- Usaquen</v>
          </cell>
          <cell r="C16" t="str">
            <v>Usaquén</v>
          </cell>
          <cell r="D16" t="str">
            <v>800216473-0</v>
          </cell>
          <cell r="E16">
            <v>15</v>
          </cell>
          <cell r="F16">
            <v>1100109253</v>
          </cell>
          <cell r="G16">
            <v>15</v>
          </cell>
          <cell r="H16" t="str">
            <v>2017 - Junio</v>
          </cell>
        </row>
        <row r="17">
          <cell r="A17">
            <v>20</v>
          </cell>
          <cell r="B17" t="str">
            <v>16- Usme</v>
          </cell>
          <cell r="C17" t="str">
            <v>Usme</v>
          </cell>
          <cell r="D17" t="str">
            <v>830010966-3</v>
          </cell>
          <cell r="E17">
            <v>16</v>
          </cell>
          <cell r="F17">
            <v>1100109545</v>
          </cell>
          <cell r="G17">
            <v>16</v>
          </cell>
          <cell r="H17" t="str">
            <v>2017 - Julio</v>
          </cell>
        </row>
        <row r="18">
          <cell r="A18">
            <v>15</v>
          </cell>
          <cell r="B18" t="str">
            <v>17- Del Sur</v>
          </cell>
          <cell r="C18" t="str">
            <v>Del Sur</v>
          </cell>
          <cell r="D18" t="str">
            <v>830077444-9</v>
          </cell>
          <cell r="E18">
            <v>17</v>
          </cell>
          <cell r="F18">
            <v>1100107918</v>
          </cell>
          <cell r="G18">
            <v>17</v>
          </cell>
          <cell r="H18" t="str">
            <v>2017 - Agosto</v>
          </cell>
        </row>
        <row r="19">
          <cell r="A19">
            <v>21</v>
          </cell>
          <cell r="B19" t="str">
            <v>18- Nazareth</v>
          </cell>
          <cell r="C19" t="str">
            <v>Nazareth</v>
          </cell>
          <cell r="D19" t="str">
            <v>800217641-6</v>
          </cell>
          <cell r="E19">
            <v>18</v>
          </cell>
          <cell r="F19">
            <v>1100109445</v>
          </cell>
          <cell r="G19">
            <v>18</v>
          </cell>
          <cell r="H19" t="str">
            <v>2017 - Septiembre</v>
          </cell>
        </row>
        <row r="20">
          <cell r="A20">
            <v>16</v>
          </cell>
          <cell r="B20" t="str">
            <v>19- Pablo VI</v>
          </cell>
          <cell r="C20" t="str">
            <v>Pablo VI Bosa</v>
          </cell>
          <cell r="D20" t="str">
            <v>800219600-3</v>
          </cell>
          <cell r="E20">
            <v>19</v>
          </cell>
          <cell r="F20">
            <v>1100109881</v>
          </cell>
          <cell r="G20">
            <v>19</v>
          </cell>
          <cell r="H20" t="str">
            <v>2017 - Octubre</v>
          </cell>
        </row>
        <row r="21">
          <cell r="A21">
            <v>10</v>
          </cell>
          <cell r="B21" t="str">
            <v>20- San Cristobal</v>
          </cell>
          <cell r="C21" t="str">
            <v>San Cristóbal</v>
          </cell>
          <cell r="D21" t="str">
            <v>800216538-0</v>
          </cell>
          <cell r="E21">
            <v>20</v>
          </cell>
          <cell r="F21">
            <v>1100108059</v>
          </cell>
          <cell r="G21">
            <v>20</v>
          </cell>
          <cell r="H21" t="str">
            <v>2017 - Noviembre</v>
          </cell>
        </row>
        <row r="22">
          <cell r="A22">
            <v>11</v>
          </cell>
          <cell r="B22" t="str">
            <v>21- Rafael Uribe</v>
          </cell>
          <cell r="C22" t="str">
            <v>Rafael Uribe Uribe</v>
          </cell>
          <cell r="D22" t="str">
            <v>830077633-4</v>
          </cell>
          <cell r="E22">
            <v>21</v>
          </cell>
          <cell r="F22">
            <v>1100107611</v>
          </cell>
          <cell r="G22">
            <v>21</v>
          </cell>
          <cell r="H22" t="str">
            <v>2017 - Diciembre</v>
          </cell>
        </row>
        <row r="23">
          <cell r="A23">
            <v>22</v>
          </cell>
          <cell r="B23" t="str">
            <v>22- Vista Hermosa</v>
          </cell>
          <cell r="C23" t="str">
            <v>Vista Hermosa</v>
          </cell>
          <cell r="D23" t="str">
            <v>800248276-3</v>
          </cell>
          <cell r="E23">
            <v>22</v>
          </cell>
          <cell r="F23">
            <v>1100109163</v>
          </cell>
          <cell r="G23">
            <v>22</v>
          </cell>
          <cell r="H23" t="str">
            <v>2018 - Enero</v>
          </cell>
        </row>
        <row r="24">
          <cell r="A24">
            <v>23</v>
          </cell>
          <cell r="B24" t="str">
            <v>23 - Consolidado</v>
          </cell>
          <cell r="C24" t="str">
            <v>Consolidado</v>
          </cell>
          <cell r="G24">
            <v>23</v>
          </cell>
          <cell r="H24" t="str">
            <v>2018 - Febrero</v>
          </cell>
        </row>
        <row r="25">
          <cell r="G25">
            <v>24</v>
          </cell>
          <cell r="H25" t="str">
            <v>2018 - Marzo</v>
          </cell>
        </row>
        <row r="26">
          <cell r="G26">
            <v>25</v>
          </cell>
          <cell r="H26" t="str">
            <v>2018 - Abril</v>
          </cell>
        </row>
        <row r="27">
          <cell r="G27">
            <v>26</v>
          </cell>
          <cell r="H27" t="str">
            <v>2018 - Mayo</v>
          </cell>
        </row>
        <row r="28">
          <cell r="G28">
            <v>27</v>
          </cell>
          <cell r="H28" t="str">
            <v>2018 - Junio</v>
          </cell>
        </row>
        <row r="29">
          <cell r="G29">
            <v>28</v>
          </cell>
          <cell r="H29" t="str">
            <v>2018 - Julio</v>
          </cell>
        </row>
        <row r="30">
          <cell r="G30">
            <v>29</v>
          </cell>
          <cell r="H30" t="str">
            <v>2018 - Agosto</v>
          </cell>
        </row>
        <row r="31">
          <cell r="G31">
            <v>30</v>
          </cell>
          <cell r="H31" t="str">
            <v>2018 - Septiembre</v>
          </cell>
        </row>
        <row r="32">
          <cell r="G32">
            <v>31</v>
          </cell>
          <cell r="H32" t="str">
            <v>2018 - Octubre</v>
          </cell>
        </row>
        <row r="33">
          <cell r="G33">
            <v>32</v>
          </cell>
          <cell r="H33" t="str">
            <v>2018 - Noviembre</v>
          </cell>
        </row>
        <row r="34">
          <cell r="G34">
            <v>33</v>
          </cell>
          <cell r="H34" t="str">
            <v>2018 - Diciembre</v>
          </cell>
        </row>
      </sheetData>
      <sheetData sheetId="2">
        <row r="7">
          <cell r="G7">
            <v>4</v>
          </cell>
        </row>
        <row r="9">
          <cell r="G9">
            <v>23</v>
          </cell>
        </row>
        <row r="26">
          <cell r="B26" t="str">
            <v>Gerente Subred Integrada de Servicios de Salud Sur E.S.E.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GRESOS"/>
      <sheetName val="GASTOS"/>
      <sheetName val="CONSOLIDADOS MES"/>
    </sheetNames>
    <sheetDataSet>
      <sheetData sheetId="0">
        <row r="9">
          <cell r="CR9">
            <v>25261590981.14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8">
    <tabColor indexed="22"/>
  </sheetPr>
  <dimension ref="A1:BC99"/>
  <sheetViews>
    <sheetView tabSelected="1" zoomScale="90" zoomScaleNormal="90" zoomScaleSheetLayoutView="80" zoomScalePageLayoutView="0" workbookViewId="0" topLeftCell="A1">
      <pane xSplit="3" ySplit="7" topLeftCell="D77" activePane="bottomRight" state="frozen"/>
      <selection pane="topLeft" activeCell="A1" sqref="A1"/>
      <selection pane="topRight" activeCell="D1" sqref="D1"/>
      <selection pane="bottomLeft" activeCell="A8" sqref="A8"/>
      <selection pane="bottomRight" activeCell="J86" sqref="J86"/>
    </sheetView>
  </sheetViews>
  <sheetFormatPr defaultColWidth="11.421875" defaultRowHeight="12.75"/>
  <cols>
    <col min="1" max="1" width="18.28125" style="173" customWidth="1"/>
    <col min="2" max="2" width="8.00390625" style="173" hidden="1" customWidth="1"/>
    <col min="3" max="3" width="51.421875" style="11" customWidth="1"/>
    <col min="4" max="4" width="16.140625" style="11" customWidth="1"/>
    <col min="5" max="5" width="13.8515625" style="11" customWidth="1"/>
    <col min="6" max="6" width="11.28125" style="11" customWidth="1"/>
    <col min="7" max="8" width="15.00390625" style="11" customWidth="1"/>
    <col min="9" max="9" width="16.57421875" style="11" customWidth="1"/>
    <col min="10" max="10" width="15.28125" style="11" bestFit="1" customWidth="1"/>
    <col min="11" max="11" width="17.28125" style="11" hidden="1" customWidth="1"/>
    <col min="12" max="12" width="16.00390625" style="11" hidden="1" customWidth="1"/>
    <col min="13" max="13" width="23.00390625" style="11" hidden="1" customWidth="1"/>
    <col min="14" max="14" width="20.140625" style="11" hidden="1" customWidth="1"/>
    <col min="15" max="15" width="19.421875" style="11" hidden="1" customWidth="1"/>
    <col min="16" max="16" width="20.140625" style="11" hidden="1" customWidth="1"/>
    <col min="17" max="17" width="18.7109375" style="175" hidden="1" customWidth="1"/>
    <col min="18" max="18" width="19.7109375" style="11" hidden="1" customWidth="1"/>
    <col min="19" max="19" width="25.7109375" style="11" hidden="1" customWidth="1"/>
    <col min="20" max="20" width="15.140625" style="11" hidden="1" customWidth="1"/>
    <col min="21" max="21" width="25.7109375" style="11" hidden="1" customWidth="1"/>
    <col min="22" max="22" width="16.421875" style="176" customWidth="1"/>
    <col min="23" max="23" width="8.421875" style="177" customWidth="1"/>
    <col min="24" max="24" width="18.7109375" style="11" customWidth="1"/>
    <col min="25" max="25" width="17.57421875" style="11" customWidth="1"/>
    <col min="26" max="26" width="15.57421875" style="11" hidden="1" customWidth="1"/>
    <col min="27" max="27" width="16.57421875" style="11" hidden="1" customWidth="1"/>
    <col min="28" max="28" width="18.7109375" style="11" hidden="1" customWidth="1"/>
    <col min="29" max="29" width="20.421875" style="11" hidden="1" customWidth="1"/>
    <col min="30" max="30" width="21.00390625" style="11" hidden="1" customWidth="1"/>
    <col min="31" max="31" width="20.8515625" style="11" hidden="1" customWidth="1"/>
    <col min="32" max="32" width="19.7109375" style="11" hidden="1" customWidth="1"/>
    <col min="33" max="33" width="19.28125" style="11" hidden="1" customWidth="1"/>
    <col min="34" max="34" width="16.421875" style="11" hidden="1" customWidth="1"/>
    <col min="35" max="35" width="12.00390625" style="11" hidden="1" customWidth="1"/>
    <col min="36" max="36" width="14.28125" style="11" hidden="1" customWidth="1"/>
    <col min="37" max="37" width="16.421875" style="11" customWidth="1"/>
    <col min="38" max="38" width="14.00390625" style="11" customWidth="1"/>
    <col min="39" max="39" width="16.7109375" style="11" customWidth="1"/>
    <col min="40" max="40" width="20.28125" style="11" customWidth="1"/>
    <col min="41" max="41" width="14.7109375" style="11" hidden="1" customWidth="1"/>
    <col min="42" max="42" width="16.7109375" style="11" hidden="1" customWidth="1"/>
    <col min="43" max="43" width="20.421875" style="11" hidden="1" customWidth="1"/>
    <col min="44" max="45" width="19.28125" style="11" hidden="1" customWidth="1"/>
    <col min="46" max="46" width="21.28125" style="11" hidden="1" customWidth="1"/>
    <col min="47" max="47" width="19.7109375" style="11" hidden="1" customWidth="1"/>
    <col min="48" max="48" width="18.421875" style="11" hidden="1" customWidth="1"/>
    <col min="49" max="49" width="13.421875" style="11" hidden="1" customWidth="1"/>
    <col min="50" max="50" width="15.7109375" style="11" hidden="1" customWidth="1"/>
    <col min="51" max="51" width="18.57421875" style="11" hidden="1" customWidth="1"/>
    <col min="52" max="52" width="16.28125" style="11" customWidth="1"/>
    <col min="53" max="53" width="11.57421875" style="11" customWidth="1"/>
    <col min="54" max="54" width="14.421875" style="11" customWidth="1"/>
    <col min="55" max="55" width="20.421875" style="11" bestFit="1" customWidth="1"/>
    <col min="56" max="56" width="22.57421875" style="11" customWidth="1"/>
    <col min="57" max="16384" width="11.421875" style="11" customWidth="1"/>
  </cols>
  <sheetData>
    <row r="1" spans="1:54" s="4" customFormat="1" ht="51.75" customHeight="1" thickTop="1">
      <c r="A1" s="1"/>
      <c r="B1" s="2">
        <f>+'[1]Detallada'!G9</f>
        <v>23</v>
      </c>
      <c r="C1" s="3" t="str">
        <f>VLOOKUP(B3,SUBRED,2)</f>
        <v>SUBRED INTEGRADA DE SERVICIOS DE SALUD SUR ESE</v>
      </c>
      <c r="E1" s="5"/>
      <c r="F1" s="6"/>
      <c r="G1" s="182" t="s">
        <v>0</v>
      </c>
      <c r="H1" s="182"/>
      <c r="I1" s="182"/>
      <c r="J1" s="7"/>
      <c r="K1" s="7"/>
      <c r="L1" s="7"/>
      <c r="M1" s="7"/>
      <c r="N1" s="7"/>
      <c r="O1" s="7"/>
      <c r="P1" s="7"/>
      <c r="Q1" s="8"/>
      <c r="R1" s="9"/>
      <c r="S1" s="9"/>
      <c r="T1" s="9"/>
      <c r="U1" s="9"/>
      <c r="V1" s="183"/>
      <c r="W1" s="183"/>
      <c r="X1" s="184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1"/>
    </row>
    <row r="2" spans="1:54" s="4" customFormat="1" ht="18">
      <c r="A2" s="12" t="s">
        <v>1</v>
      </c>
      <c r="B2" s="13"/>
      <c r="E2" s="14">
        <f>'[1]Detallada'!G7</f>
        <v>4</v>
      </c>
      <c r="F2" s="15"/>
      <c r="G2" s="185">
        <v>42766</v>
      </c>
      <c r="H2" s="186"/>
      <c r="I2" s="187"/>
      <c r="J2" s="16"/>
      <c r="Q2" s="17"/>
      <c r="W2" s="18"/>
      <c r="X2" s="19"/>
      <c r="Y2" s="10"/>
      <c r="Z2" s="10"/>
      <c r="AA2" s="10"/>
      <c r="AB2" s="10"/>
      <c r="AC2" s="10"/>
      <c r="AD2" s="10">
        <f>+AD3-AD9</f>
        <v>25261590981.14</v>
      </c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1"/>
    </row>
    <row r="3" spans="1:54" s="4" customFormat="1" ht="15.75" thickBot="1">
      <c r="A3" s="20" t="str">
        <f>IF(C3="Consolidado"," ","Unidad Ejecutora")</f>
        <v> </v>
      </c>
      <c r="B3" s="2">
        <f>+'[1]Detallada'!G7</f>
        <v>4</v>
      </c>
      <c r="C3" s="21" t="str">
        <f>VLOOKUP(B1,ESE,3,)</f>
        <v>Consolidado</v>
      </c>
      <c r="Q3" s="17"/>
      <c r="V3" s="15"/>
      <c r="W3" s="18" t="s">
        <v>2</v>
      </c>
      <c r="X3" s="22" t="s">
        <v>3</v>
      </c>
      <c r="Y3" s="10"/>
      <c r="Z3" s="10"/>
      <c r="AA3" s="10"/>
      <c r="AB3" s="10"/>
      <c r="AC3" s="10"/>
      <c r="AD3" s="10">
        <f>+'[2]INGRESOS'!$CR$9</f>
        <v>25261590981.14</v>
      </c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23"/>
      <c r="AW3" s="10"/>
      <c r="AX3" s="10"/>
      <c r="AY3" s="10"/>
      <c r="AZ3" s="10"/>
      <c r="BA3" s="10"/>
      <c r="BB3" s="10"/>
    </row>
    <row r="4" spans="1:54" s="24" customFormat="1" ht="29.25" customHeight="1">
      <c r="A4" s="190" t="s">
        <v>4</v>
      </c>
      <c r="B4" s="193" t="s">
        <v>5</v>
      </c>
      <c r="C4" s="196" t="s">
        <v>6</v>
      </c>
      <c r="D4" s="198" t="s">
        <v>7</v>
      </c>
      <c r="E4" s="200" t="s">
        <v>8</v>
      </c>
      <c r="F4" s="200"/>
      <c r="G4" s="200"/>
      <c r="H4" s="200"/>
      <c r="I4" s="198" t="s">
        <v>9</v>
      </c>
      <c r="J4" s="202" t="s">
        <v>10</v>
      </c>
      <c r="K4" s="203"/>
      <c r="L4" s="203"/>
      <c r="M4" s="203"/>
      <c r="N4" s="203"/>
      <c r="O4" s="203"/>
      <c r="P4" s="203"/>
      <c r="Q4" s="203"/>
      <c r="R4" s="203"/>
      <c r="S4" s="203"/>
      <c r="T4" s="203"/>
      <c r="U4" s="203"/>
      <c r="V4" s="204"/>
      <c r="W4" s="211" t="s">
        <v>11</v>
      </c>
      <c r="X4" s="213" t="s">
        <v>12</v>
      </c>
      <c r="Y4" s="197" t="s">
        <v>13</v>
      </c>
      <c r="Z4" s="199"/>
      <c r="AA4" s="199"/>
      <c r="AB4" s="199"/>
      <c r="AC4" s="199"/>
      <c r="AD4" s="199"/>
      <c r="AE4" s="199"/>
      <c r="AF4" s="199"/>
      <c r="AG4" s="199"/>
      <c r="AH4" s="199"/>
      <c r="AI4" s="199"/>
      <c r="AJ4" s="199"/>
      <c r="AK4" s="199"/>
      <c r="AL4" s="212" t="s">
        <v>14</v>
      </c>
      <c r="AM4" s="199" t="s">
        <v>15</v>
      </c>
      <c r="AN4" s="199" t="s">
        <v>16</v>
      </c>
      <c r="AO4" s="199"/>
      <c r="AP4" s="199"/>
      <c r="AQ4" s="199"/>
      <c r="AR4" s="199"/>
      <c r="AS4" s="199"/>
      <c r="AT4" s="199"/>
      <c r="AU4" s="199"/>
      <c r="AV4" s="199"/>
      <c r="AW4" s="199"/>
      <c r="AX4" s="199"/>
      <c r="AY4" s="199"/>
      <c r="AZ4" s="199"/>
      <c r="BA4" s="212" t="s">
        <v>17</v>
      </c>
      <c r="BB4" s="208" t="s">
        <v>18</v>
      </c>
    </row>
    <row r="5" spans="1:54" s="24" customFormat="1" ht="39" customHeight="1">
      <c r="A5" s="191"/>
      <c r="B5" s="194"/>
      <c r="C5" s="197"/>
      <c r="D5" s="199"/>
      <c r="E5" s="201"/>
      <c r="F5" s="201"/>
      <c r="G5" s="201"/>
      <c r="H5" s="201"/>
      <c r="I5" s="199"/>
      <c r="J5" s="205"/>
      <c r="K5" s="206"/>
      <c r="L5" s="206"/>
      <c r="M5" s="206"/>
      <c r="N5" s="206"/>
      <c r="O5" s="206"/>
      <c r="P5" s="206"/>
      <c r="Q5" s="206"/>
      <c r="R5" s="206"/>
      <c r="S5" s="206"/>
      <c r="T5" s="206"/>
      <c r="U5" s="206"/>
      <c r="V5" s="207"/>
      <c r="W5" s="212"/>
      <c r="X5" s="214"/>
      <c r="Y5" s="215"/>
      <c r="Z5" s="216"/>
      <c r="AA5" s="216"/>
      <c r="AB5" s="216"/>
      <c r="AC5" s="216"/>
      <c r="AD5" s="216"/>
      <c r="AE5" s="216"/>
      <c r="AF5" s="216"/>
      <c r="AG5" s="216"/>
      <c r="AH5" s="216"/>
      <c r="AI5" s="216"/>
      <c r="AJ5" s="216"/>
      <c r="AK5" s="216"/>
      <c r="AL5" s="217"/>
      <c r="AM5" s="216"/>
      <c r="AN5" s="199"/>
      <c r="AO5" s="199"/>
      <c r="AP5" s="199"/>
      <c r="AQ5" s="199"/>
      <c r="AR5" s="199"/>
      <c r="AS5" s="199"/>
      <c r="AT5" s="199"/>
      <c r="AU5" s="199"/>
      <c r="AV5" s="199"/>
      <c r="AW5" s="199"/>
      <c r="AX5" s="199"/>
      <c r="AY5" s="199"/>
      <c r="AZ5" s="199"/>
      <c r="BA5" s="212"/>
      <c r="BB5" s="209"/>
    </row>
    <row r="6" spans="1:54" s="24" customFormat="1" ht="22.5" customHeight="1" thickBot="1">
      <c r="A6" s="192"/>
      <c r="B6" s="195"/>
      <c r="C6" s="197"/>
      <c r="D6" s="199"/>
      <c r="E6" s="25" t="s">
        <v>19</v>
      </c>
      <c r="F6" s="25" t="s">
        <v>20</v>
      </c>
      <c r="G6" s="25" t="s">
        <v>21</v>
      </c>
      <c r="H6" s="25" t="s">
        <v>22</v>
      </c>
      <c r="I6" s="25"/>
      <c r="J6" s="26" t="s">
        <v>23</v>
      </c>
      <c r="K6" s="26" t="s">
        <v>24</v>
      </c>
      <c r="L6" s="26" t="s">
        <v>25</v>
      </c>
      <c r="M6" s="26" t="s">
        <v>26</v>
      </c>
      <c r="N6" s="26" t="s">
        <v>27</v>
      </c>
      <c r="O6" s="26" t="s">
        <v>28</v>
      </c>
      <c r="P6" s="26" t="s">
        <v>29</v>
      </c>
      <c r="Q6" s="27" t="s">
        <v>30</v>
      </c>
      <c r="R6" s="26" t="s">
        <v>31</v>
      </c>
      <c r="S6" s="26" t="s">
        <v>32</v>
      </c>
      <c r="T6" s="26" t="s">
        <v>33</v>
      </c>
      <c r="U6" s="26" t="s">
        <v>34</v>
      </c>
      <c r="V6" s="26" t="s">
        <v>35</v>
      </c>
      <c r="W6" s="28"/>
      <c r="X6" s="29" t="s">
        <v>36</v>
      </c>
      <c r="Y6" s="30" t="s">
        <v>23</v>
      </c>
      <c r="Z6" s="26" t="s">
        <v>24</v>
      </c>
      <c r="AA6" s="26" t="s">
        <v>25</v>
      </c>
      <c r="AB6" s="26" t="s">
        <v>26</v>
      </c>
      <c r="AC6" s="26" t="s">
        <v>27</v>
      </c>
      <c r="AD6" s="26" t="s">
        <v>28</v>
      </c>
      <c r="AE6" s="26" t="s">
        <v>29</v>
      </c>
      <c r="AF6" s="26" t="s">
        <v>30</v>
      </c>
      <c r="AG6" s="26" t="s">
        <v>31</v>
      </c>
      <c r="AH6" s="26" t="s">
        <v>32</v>
      </c>
      <c r="AI6" s="26" t="s">
        <v>33</v>
      </c>
      <c r="AJ6" s="26" t="s">
        <v>34</v>
      </c>
      <c r="AK6" s="26" t="s">
        <v>35</v>
      </c>
      <c r="AL6" s="28" t="s">
        <v>37</v>
      </c>
      <c r="AM6" s="26" t="s">
        <v>37</v>
      </c>
      <c r="AN6" s="26" t="s">
        <v>23</v>
      </c>
      <c r="AO6" s="26" t="s">
        <v>24</v>
      </c>
      <c r="AP6" s="26" t="s">
        <v>25</v>
      </c>
      <c r="AQ6" s="26" t="s">
        <v>26</v>
      </c>
      <c r="AR6" s="26" t="s">
        <v>27</v>
      </c>
      <c r="AS6" s="26" t="s">
        <v>28</v>
      </c>
      <c r="AT6" s="26" t="s">
        <v>29</v>
      </c>
      <c r="AU6" s="26" t="s">
        <v>30</v>
      </c>
      <c r="AV6" s="26" t="s">
        <v>31</v>
      </c>
      <c r="AW6" s="26" t="s">
        <v>32</v>
      </c>
      <c r="AX6" s="26" t="s">
        <v>33</v>
      </c>
      <c r="AY6" s="26" t="s">
        <v>34</v>
      </c>
      <c r="AZ6" s="26" t="s">
        <v>35</v>
      </c>
      <c r="BA6" s="212"/>
      <c r="BB6" s="210"/>
    </row>
    <row r="7" spans="1:54" s="24" customFormat="1" ht="11.25">
      <c r="A7" s="31" t="s">
        <v>38</v>
      </c>
      <c r="B7" s="32"/>
      <c r="C7" s="26" t="s">
        <v>39</v>
      </c>
      <c r="D7" s="26" t="s">
        <v>40</v>
      </c>
      <c r="E7" s="26" t="s">
        <v>41</v>
      </c>
      <c r="F7" s="26" t="s">
        <v>42</v>
      </c>
      <c r="G7" s="26" t="s">
        <v>43</v>
      </c>
      <c r="H7" s="26" t="s">
        <v>44</v>
      </c>
      <c r="I7" s="33" t="s">
        <v>45</v>
      </c>
      <c r="J7" s="33" t="s">
        <v>46</v>
      </c>
      <c r="K7" s="33" t="s">
        <v>46</v>
      </c>
      <c r="L7" s="33" t="s">
        <v>46</v>
      </c>
      <c r="M7" s="33" t="s">
        <v>46</v>
      </c>
      <c r="N7" s="33" t="s">
        <v>46</v>
      </c>
      <c r="O7" s="33" t="s">
        <v>46</v>
      </c>
      <c r="P7" s="33" t="s">
        <v>46</v>
      </c>
      <c r="Q7" s="34" t="s">
        <v>46</v>
      </c>
      <c r="R7" s="33" t="s">
        <v>46</v>
      </c>
      <c r="S7" s="33" t="s">
        <v>46</v>
      </c>
      <c r="T7" s="33" t="s">
        <v>46</v>
      </c>
      <c r="U7" s="33" t="s">
        <v>46</v>
      </c>
      <c r="V7" s="33" t="s">
        <v>47</v>
      </c>
      <c r="W7" s="35" t="s">
        <v>48</v>
      </c>
      <c r="X7" s="36" t="s">
        <v>49</v>
      </c>
      <c r="Y7" s="37" t="s">
        <v>50</v>
      </c>
      <c r="Z7" s="33" t="s">
        <v>50</v>
      </c>
      <c r="AA7" s="33" t="s">
        <v>50</v>
      </c>
      <c r="AB7" s="33" t="s">
        <v>50</v>
      </c>
      <c r="AC7" s="33" t="s">
        <v>50</v>
      </c>
      <c r="AD7" s="33" t="s">
        <v>50</v>
      </c>
      <c r="AE7" s="33" t="s">
        <v>50</v>
      </c>
      <c r="AF7" s="33" t="s">
        <v>50</v>
      </c>
      <c r="AG7" s="33" t="s">
        <v>50</v>
      </c>
      <c r="AH7" s="33" t="s">
        <v>50</v>
      </c>
      <c r="AI7" s="33" t="s">
        <v>50</v>
      </c>
      <c r="AJ7" s="33" t="s">
        <v>50</v>
      </c>
      <c r="AK7" s="33" t="s">
        <v>51</v>
      </c>
      <c r="AL7" s="35" t="s">
        <v>52</v>
      </c>
      <c r="AM7" s="33" t="s">
        <v>53</v>
      </c>
      <c r="AN7" s="33" t="s">
        <v>54</v>
      </c>
      <c r="AO7" s="33" t="s">
        <v>54</v>
      </c>
      <c r="AP7" s="33" t="s">
        <v>54</v>
      </c>
      <c r="AQ7" s="33" t="s">
        <v>54</v>
      </c>
      <c r="AR7" s="33" t="s">
        <v>54</v>
      </c>
      <c r="AS7" s="33" t="s">
        <v>54</v>
      </c>
      <c r="AT7" s="33" t="s">
        <v>54</v>
      </c>
      <c r="AU7" s="33" t="s">
        <v>54</v>
      </c>
      <c r="AV7" s="33" t="s">
        <v>54</v>
      </c>
      <c r="AW7" s="33" t="s">
        <v>54</v>
      </c>
      <c r="AX7" s="33" t="s">
        <v>54</v>
      </c>
      <c r="AY7" s="33" t="s">
        <v>54</v>
      </c>
      <c r="AZ7" s="33" t="s">
        <v>55</v>
      </c>
      <c r="BA7" s="35" t="s">
        <v>56</v>
      </c>
      <c r="BB7" s="38" t="s">
        <v>57</v>
      </c>
    </row>
    <row r="8" spans="1:54" s="52" customFormat="1" ht="15">
      <c r="A8" s="39" t="s">
        <v>58</v>
      </c>
      <c r="B8" s="40">
        <v>1</v>
      </c>
      <c r="C8" s="41" t="s">
        <v>59</v>
      </c>
      <c r="D8" s="42">
        <v>627434000</v>
      </c>
      <c r="E8" s="42"/>
      <c r="F8" s="42"/>
      <c r="G8" s="42"/>
      <c r="H8" s="43">
        <f>-E8+F8+G8</f>
        <v>0</v>
      </c>
      <c r="I8" s="43">
        <f>+D8+H8</f>
        <v>627434000</v>
      </c>
      <c r="J8" s="42">
        <v>627434000</v>
      </c>
      <c r="K8" s="42"/>
      <c r="L8" s="42"/>
      <c r="M8" s="42"/>
      <c r="N8" s="42">
        <v>0</v>
      </c>
      <c r="O8" s="42">
        <v>0</v>
      </c>
      <c r="P8" s="42">
        <v>0</v>
      </c>
      <c r="Q8" s="42">
        <v>0</v>
      </c>
      <c r="R8" s="42">
        <v>0</v>
      </c>
      <c r="S8" s="42">
        <v>0</v>
      </c>
      <c r="T8" s="42"/>
      <c r="U8" s="42"/>
      <c r="V8" s="43">
        <f>SUM(J8:U8)</f>
        <v>627434000</v>
      </c>
      <c r="W8" s="44">
        <f>IF(I8=0," ",(V8/I8))</f>
        <v>1</v>
      </c>
      <c r="X8" s="45">
        <f aca="true" t="shared" si="0" ref="X8:X73">+I8-V8</f>
        <v>0</v>
      </c>
      <c r="Y8" s="46"/>
      <c r="Z8" s="47"/>
      <c r="AA8" s="47"/>
      <c r="AB8" s="47">
        <v>0</v>
      </c>
      <c r="AC8" s="48">
        <v>0</v>
      </c>
      <c r="AD8" s="47">
        <v>0</v>
      </c>
      <c r="AE8" s="47">
        <v>0</v>
      </c>
      <c r="AF8" s="47"/>
      <c r="AG8" s="47">
        <v>0</v>
      </c>
      <c r="AH8" s="47"/>
      <c r="AI8" s="47"/>
      <c r="AJ8" s="47"/>
      <c r="AK8" s="49">
        <f>SUM(Y8:AJ8)</f>
        <v>0</v>
      </c>
      <c r="AL8" s="50">
        <f>IF(I8=0," ",(AK8/I8))</f>
        <v>0</v>
      </c>
      <c r="AM8" s="49">
        <f aca="true" t="shared" si="1" ref="AM8:AM73">+I8-AK8</f>
        <v>627434000</v>
      </c>
      <c r="AN8" s="47"/>
      <c r="AO8" s="47"/>
      <c r="AP8" s="47"/>
      <c r="AQ8" s="47"/>
      <c r="AR8" s="48"/>
      <c r="AS8" s="47"/>
      <c r="AT8" s="47">
        <v>0</v>
      </c>
      <c r="AU8" s="47"/>
      <c r="AV8" s="47">
        <v>0</v>
      </c>
      <c r="AW8" s="47"/>
      <c r="AX8" s="47"/>
      <c r="AY8" s="47"/>
      <c r="AZ8" s="49">
        <f>SUM(AN8:AY8)</f>
        <v>0</v>
      </c>
      <c r="BA8" s="50" t="str">
        <f>IF(AK8=0," ",(AZ8/AK8))</f>
        <v> </v>
      </c>
      <c r="BB8" s="51">
        <f>+AK8-AZ8</f>
        <v>0</v>
      </c>
    </row>
    <row r="9" spans="1:54" s="52" customFormat="1" ht="15">
      <c r="A9" s="53" t="s">
        <v>60</v>
      </c>
      <c r="B9" s="54"/>
      <c r="C9" s="55" t="s">
        <v>61</v>
      </c>
      <c r="D9" s="56">
        <f>+D10+D74+D75+D76</f>
        <v>327556883000</v>
      </c>
      <c r="E9" s="56">
        <f>+E10+E74+E75+E76</f>
        <v>0</v>
      </c>
      <c r="F9" s="56">
        <f>+F10+F74+F75+F76</f>
        <v>0</v>
      </c>
      <c r="G9" s="56">
        <f>+G10+G74+G75+G76</f>
        <v>0</v>
      </c>
      <c r="H9" s="56">
        <f aca="true" t="shared" si="2" ref="H9:H74">-E9+F9+G9</f>
        <v>0</v>
      </c>
      <c r="I9" s="56">
        <f aca="true" t="shared" si="3" ref="I9:I74">+D9+H9</f>
        <v>327556883000</v>
      </c>
      <c r="J9" s="56">
        <f aca="true" t="shared" si="4" ref="J9:U9">+J10+J74+J75+J76</f>
        <v>11577152410</v>
      </c>
      <c r="K9" s="56">
        <f t="shared" si="4"/>
        <v>0</v>
      </c>
      <c r="L9" s="56">
        <f t="shared" si="4"/>
        <v>0</v>
      </c>
      <c r="M9" s="56">
        <f t="shared" si="4"/>
        <v>0</v>
      </c>
      <c r="N9" s="56">
        <f t="shared" si="4"/>
        <v>0</v>
      </c>
      <c r="O9" s="56">
        <f t="shared" si="4"/>
        <v>0</v>
      </c>
      <c r="P9" s="56">
        <f t="shared" si="4"/>
        <v>0</v>
      </c>
      <c r="Q9" s="56">
        <f t="shared" si="4"/>
        <v>0</v>
      </c>
      <c r="R9" s="56">
        <f t="shared" si="4"/>
        <v>0</v>
      </c>
      <c r="S9" s="56">
        <f t="shared" si="4"/>
        <v>0</v>
      </c>
      <c r="T9" s="56">
        <f t="shared" si="4"/>
        <v>0</v>
      </c>
      <c r="U9" s="56">
        <f t="shared" si="4"/>
        <v>0</v>
      </c>
      <c r="V9" s="56">
        <f aca="true" t="shared" si="5" ref="V9:V74">SUM(J9:U9)</f>
        <v>11577152410</v>
      </c>
      <c r="W9" s="57">
        <f aca="true" t="shared" si="6" ref="W9:W74">IF(I9=0," ",(V9/I9))</f>
        <v>0.035343944856136636</v>
      </c>
      <c r="X9" s="58">
        <f t="shared" si="0"/>
        <v>315979730590</v>
      </c>
      <c r="Y9" s="56">
        <f aca="true" t="shared" si="7" ref="Y9:AJ9">+Y10+Y74+Y75+Y76</f>
        <v>0</v>
      </c>
      <c r="Z9" s="56">
        <f t="shared" si="7"/>
        <v>0</v>
      </c>
      <c r="AA9" s="56">
        <f t="shared" si="7"/>
        <v>0</v>
      </c>
      <c r="AB9" s="56">
        <f t="shared" si="7"/>
        <v>0</v>
      </c>
      <c r="AC9" s="56">
        <f t="shared" si="7"/>
        <v>0</v>
      </c>
      <c r="AD9" s="56">
        <f t="shared" si="7"/>
        <v>0</v>
      </c>
      <c r="AE9" s="56">
        <f t="shared" si="7"/>
        <v>0</v>
      </c>
      <c r="AF9" s="56">
        <f t="shared" si="7"/>
        <v>0</v>
      </c>
      <c r="AG9" s="56">
        <f t="shared" si="7"/>
        <v>0</v>
      </c>
      <c r="AH9" s="56">
        <f t="shared" si="7"/>
        <v>0</v>
      </c>
      <c r="AI9" s="56">
        <f t="shared" si="7"/>
        <v>0</v>
      </c>
      <c r="AJ9" s="56">
        <f t="shared" si="7"/>
        <v>0</v>
      </c>
      <c r="AK9" s="56">
        <f aca="true" t="shared" si="8" ref="AK9:AK74">SUM(Y9:AJ9)</f>
        <v>0</v>
      </c>
      <c r="AL9" s="59">
        <f aca="true" t="shared" si="9" ref="AL9:AL74">IF(I9=0," ",(AK9/I9))</f>
        <v>0</v>
      </c>
      <c r="AM9" s="56">
        <f t="shared" si="1"/>
        <v>327556883000</v>
      </c>
      <c r="AN9" s="56">
        <f aca="true" t="shared" si="10" ref="AN9:AY9">+AN10+AN74+AN75+AN76</f>
        <v>0</v>
      </c>
      <c r="AO9" s="56">
        <f t="shared" si="10"/>
        <v>0</v>
      </c>
      <c r="AP9" s="56">
        <f t="shared" si="10"/>
        <v>0</v>
      </c>
      <c r="AQ9" s="56">
        <f t="shared" si="10"/>
        <v>0</v>
      </c>
      <c r="AR9" s="56">
        <f t="shared" si="10"/>
        <v>0</v>
      </c>
      <c r="AS9" s="56">
        <f t="shared" si="10"/>
        <v>0</v>
      </c>
      <c r="AT9" s="56">
        <f t="shared" si="10"/>
        <v>0</v>
      </c>
      <c r="AU9" s="56">
        <f t="shared" si="10"/>
        <v>0</v>
      </c>
      <c r="AV9" s="56">
        <f t="shared" si="10"/>
        <v>0</v>
      </c>
      <c r="AW9" s="56">
        <f t="shared" si="10"/>
        <v>0</v>
      </c>
      <c r="AX9" s="56">
        <f t="shared" si="10"/>
        <v>0</v>
      </c>
      <c r="AY9" s="56">
        <f t="shared" si="10"/>
        <v>0</v>
      </c>
      <c r="AZ9" s="56">
        <f aca="true" t="shared" si="11" ref="AZ9:AZ74">SUM(AN9:AY9)</f>
        <v>0</v>
      </c>
      <c r="BA9" s="59" t="str">
        <f aca="true" t="shared" si="12" ref="BA9:BA74">IF(AK9=0," ",(AZ9/AK9))</f>
        <v> </v>
      </c>
      <c r="BB9" s="60">
        <f aca="true" t="shared" si="13" ref="BB9:BB74">+AK9-AZ9</f>
        <v>0</v>
      </c>
    </row>
    <row r="10" spans="1:55" s="70" customFormat="1" ht="15">
      <c r="A10" s="61" t="s">
        <v>62</v>
      </c>
      <c r="B10" s="62"/>
      <c r="C10" s="63" t="s">
        <v>63</v>
      </c>
      <c r="D10" s="64">
        <f>+D11</f>
        <v>326167362000</v>
      </c>
      <c r="E10" s="64">
        <f>+E11</f>
        <v>0</v>
      </c>
      <c r="F10" s="64">
        <f>+F11</f>
        <v>0</v>
      </c>
      <c r="G10" s="64">
        <f>+G11</f>
        <v>0</v>
      </c>
      <c r="H10" s="64">
        <f t="shared" si="2"/>
        <v>0</v>
      </c>
      <c r="I10" s="64">
        <f t="shared" si="3"/>
        <v>326167362000</v>
      </c>
      <c r="J10" s="64">
        <f aca="true" t="shared" si="14" ref="J10:U10">+J11</f>
        <v>11507224106</v>
      </c>
      <c r="K10" s="64">
        <f t="shared" si="14"/>
        <v>0</v>
      </c>
      <c r="L10" s="64">
        <f>+L11</f>
        <v>0</v>
      </c>
      <c r="M10" s="64">
        <f>+M11</f>
        <v>0</v>
      </c>
      <c r="N10" s="64">
        <f t="shared" si="14"/>
        <v>0</v>
      </c>
      <c r="O10" s="64">
        <f t="shared" si="14"/>
        <v>0</v>
      </c>
      <c r="P10" s="64">
        <f t="shared" si="14"/>
        <v>0</v>
      </c>
      <c r="Q10" s="64">
        <f t="shared" si="14"/>
        <v>0</v>
      </c>
      <c r="R10" s="64">
        <f t="shared" si="14"/>
        <v>0</v>
      </c>
      <c r="S10" s="64">
        <f t="shared" si="14"/>
        <v>0</v>
      </c>
      <c r="T10" s="64">
        <f t="shared" si="14"/>
        <v>0</v>
      </c>
      <c r="U10" s="64">
        <f t="shared" si="14"/>
        <v>0</v>
      </c>
      <c r="V10" s="64">
        <f t="shared" si="5"/>
        <v>11507224106</v>
      </c>
      <c r="W10" s="65">
        <f t="shared" si="6"/>
        <v>0.0352801213323116</v>
      </c>
      <c r="X10" s="66">
        <f t="shared" si="0"/>
        <v>314660137894</v>
      </c>
      <c r="Y10" s="67">
        <f aca="true" t="shared" si="15" ref="Y10:AJ10">+Y11</f>
        <v>0</v>
      </c>
      <c r="Z10" s="64">
        <f t="shared" si="15"/>
        <v>0</v>
      </c>
      <c r="AA10" s="64">
        <f t="shared" si="15"/>
        <v>0</v>
      </c>
      <c r="AB10" s="64">
        <f t="shared" si="15"/>
        <v>0</v>
      </c>
      <c r="AC10" s="64">
        <f t="shared" si="15"/>
        <v>0</v>
      </c>
      <c r="AD10" s="64">
        <f t="shared" si="15"/>
        <v>0</v>
      </c>
      <c r="AE10" s="64">
        <f t="shared" si="15"/>
        <v>0</v>
      </c>
      <c r="AF10" s="64">
        <f t="shared" si="15"/>
        <v>0</v>
      </c>
      <c r="AG10" s="64">
        <f t="shared" si="15"/>
        <v>0</v>
      </c>
      <c r="AH10" s="64">
        <f t="shared" si="15"/>
        <v>0</v>
      </c>
      <c r="AI10" s="64">
        <f t="shared" si="15"/>
        <v>0</v>
      </c>
      <c r="AJ10" s="64">
        <f t="shared" si="15"/>
        <v>0</v>
      </c>
      <c r="AK10" s="64">
        <f t="shared" si="8"/>
        <v>0</v>
      </c>
      <c r="AL10" s="68">
        <f t="shared" si="9"/>
        <v>0</v>
      </c>
      <c r="AM10" s="64">
        <f t="shared" si="1"/>
        <v>326167362000</v>
      </c>
      <c r="AN10" s="64">
        <f aca="true" t="shared" si="16" ref="AN10:AY10">+AN11</f>
        <v>0</v>
      </c>
      <c r="AO10" s="64">
        <f t="shared" si="16"/>
        <v>0</v>
      </c>
      <c r="AP10" s="64">
        <f t="shared" si="16"/>
        <v>0</v>
      </c>
      <c r="AQ10" s="64">
        <f t="shared" si="16"/>
        <v>0</v>
      </c>
      <c r="AR10" s="64">
        <f t="shared" si="16"/>
        <v>0</v>
      </c>
      <c r="AS10" s="64">
        <f t="shared" si="16"/>
        <v>0</v>
      </c>
      <c r="AT10" s="64">
        <f t="shared" si="16"/>
        <v>0</v>
      </c>
      <c r="AU10" s="64">
        <f t="shared" si="16"/>
        <v>0</v>
      </c>
      <c r="AV10" s="64">
        <f t="shared" si="16"/>
        <v>0</v>
      </c>
      <c r="AW10" s="64">
        <f t="shared" si="16"/>
        <v>0</v>
      </c>
      <c r="AX10" s="64">
        <f t="shared" si="16"/>
        <v>0</v>
      </c>
      <c r="AY10" s="64">
        <f t="shared" si="16"/>
        <v>0</v>
      </c>
      <c r="AZ10" s="64">
        <f t="shared" si="11"/>
        <v>0</v>
      </c>
      <c r="BA10" s="59" t="str">
        <f t="shared" si="12"/>
        <v> </v>
      </c>
      <c r="BB10" s="69">
        <f t="shared" si="13"/>
        <v>0</v>
      </c>
      <c r="BC10" s="52"/>
    </row>
    <row r="11" spans="1:54" s="52" customFormat="1" ht="15">
      <c r="A11" s="71" t="s">
        <v>64</v>
      </c>
      <c r="B11" s="72"/>
      <c r="C11" s="73" t="s">
        <v>65</v>
      </c>
      <c r="D11" s="74">
        <f>+D12+D73</f>
        <v>326167362000</v>
      </c>
      <c r="E11" s="74">
        <f>+E12+E73</f>
        <v>0</v>
      </c>
      <c r="F11" s="74">
        <f>+F12+F73</f>
        <v>0</v>
      </c>
      <c r="G11" s="74">
        <f>+G12+G73</f>
        <v>0</v>
      </c>
      <c r="H11" s="74">
        <f t="shared" si="2"/>
        <v>0</v>
      </c>
      <c r="I11" s="74">
        <f t="shared" si="3"/>
        <v>326167362000</v>
      </c>
      <c r="J11" s="74">
        <f aca="true" t="shared" si="17" ref="J11:U11">+J12+J73</f>
        <v>11507224106</v>
      </c>
      <c r="K11" s="74">
        <f t="shared" si="17"/>
        <v>0</v>
      </c>
      <c r="L11" s="74">
        <f>+L12+L73</f>
        <v>0</v>
      </c>
      <c r="M11" s="74">
        <f>+M12+M73</f>
        <v>0</v>
      </c>
      <c r="N11" s="74">
        <f>+N12+N73</f>
        <v>0</v>
      </c>
      <c r="O11" s="74">
        <f t="shared" si="17"/>
        <v>0</v>
      </c>
      <c r="P11" s="74">
        <f t="shared" si="17"/>
        <v>0</v>
      </c>
      <c r="Q11" s="74">
        <f t="shared" si="17"/>
        <v>0</v>
      </c>
      <c r="R11" s="74">
        <f t="shared" si="17"/>
        <v>0</v>
      </c>
      <c r="S11" s="74">
        <f t="shared" si="17"/>
        <v>0</v>
      </c>
      <c r="T11" s="74">
        <f t="shared" si="17"/>
        <v>0</v>
      </c>
      <c r="U11" s="74">
        <f t="shared" si="17"/>
        <v>0</v>
      </c>
      <c r="V11" s="74">
        <f t="shared" si="5"/>
        <v>11507224106</v>
      </c>
      <c r="W11" s="75">
        <f t="shared" si="6"/>
        <v>0.0352801213323116</v>
      </c>
      <c r="X11" s="76">
        <f t="shared" si="0"/>
        <v>314660137894</v>
      </c>
      <c r="Y11" s="77">
        <f aca="true" t="shared" si="18" ref="Y11:AJ11">+Y12+Y73</f>
        <v>0</v>
      </c>
      <c r="Z11" s="74">
        <f t="shared" si="18"/>
        <v>0</v>
      </c>
      <c r="AA11" s="74">
        <f t="shared" si="18"/>
        <v>0</v>
      </c>
      <c r="AB11" s="74">
        <f t="shared" si="18"/>
        <v>0</v>
      </c>
      <c r="AC11" s="74">
        <f t="shared" si="18"/>
        <v>0</v>
      </c>
      <c r="AD11" s="74">
        <f t="shared" si="18"/>
        <v>0</v>
      </c>
      <c r="AE11" s="74">
        <f t="shared" si="18"/>
        <v>0</v>
      </c>
      <c r="AF11" s="74">
        <f t="shared" si="18"/>
        <v>0</v>
      </c>
      <c r="AG11" s="74">
        <f t="shared" si="18"/>
        <v>0</v>
      </c>
      <c r="AH11" s="74">
        <f t="shared" si="18"/>
        <v>0</v>
      </c>
      <c r="AI11" s="74">
        <f t="shared" si="18"/>
        <v>0</v>
      </c>
      <c r="AJ11" s="74">
        <f t="shared" si="18"/>
        <v>0</v>
      </c>
      <c r="AK11" s="74">
        <f t="shared" si="8"/>
        <v>0</v>
      </c>
      <c r="AL11" s="78">
        <f t="shared" si="9"/>
        <v>0</v>
      </c>
      <c r="AM11" s="74">
        <f t="shared" si="1"/>
        <v>326167362000</v>
      </c>
      <c r="AN11" s="74">
        <f aca="true" t="shared" si="19" ref="AN11:AY11">+AN12+AN73</f>
        <v>0</v>
      </c>
      <c r="AO11" s="74">
        <f t="shared" si="19"/>
        <v>0</v>
      </c>
      <c r="AP11" s="74">
        <f t="shared" si="19"/>
        <v>0</v>
      </c>
      <c r="AQ11" s="74">
        <f t="shared" si="19"/>
        <v>0</v>
      </c>
      <c r="AR11" s="74">
        <f t="shared" si="19"/>
        <v>0</v>
      </c>
      <c r="AS11" s="74">
        <f t="shared" si="19"/>
        <v>0</v>
      </c>
      <c r="AT11" s="74">
        <f t="shared" si="19"/>
        <v>0</v>
      </c>
      <c r="AU11" s="74">
        <f t="shared" si="19"/>
        <v>0</v>
      </c>
      <c r="AV11" s="74">
        <f t="shared" si="19"/>
        <v>0</v>
      </c>
      <c r="AW11" s="74">
        <f t="shared" si="19"/>
        <v>0</v>
      </c>
      <c r="AX11" s="74">
        <f t="shared" si="19"/>
        <v>0</v>
      </c>
      <c r="AY11" s="74">
        <f t="shared" si="19"/>
        <v>0</v>
      </c>
      <c r="AZ11" s="74">
        <f t="shared" si="11"/>
        <v>0</v>
      </c>
      <c r="BA11" s="78" t="str">
        <f t="shared" si="12"/>
        <v> </v>
      </c>
      <c r="BB11" s="79">
        <f t="shared" si="13"/>
        <v>0</v>
      </c>
    </row>
    <row r="12" spans="1:54" s="52" customFormat="1" ht="15">
      <c r="A12" s="80" t="s">
        <v>66</v>
      </c>
      <c r="B12" s="81"/>
      <c r="C12" s="82" t="s">
        <v>67</v>
      </c>
      <c r="D12" s="83">
        <f>+D13+D63</f>
        <v>325869362000</v>
      </c>
      <c r="E12" s="83">
        <f>+E13+E63</f>
        <v>0</v>
      </c>
      <c r="F12" s="83">
        <f>+F13+F63</f>
        <v>0</v>
      </c>
      <c r="G12" s="83">
        <f>+G13+G63</f>
        <v>0</v>
      </c>
      <c r="H12" s="83">
        <f t="shared" si="2"/>
        <v>0</v>
      </c>
      <c r="I12" s="83">
        <f t="shared" si="3"/>
        <v>325869362000</v>
      </c>
      <c r="J12" s="83">
        <f aca="true" t="shared" si="20" ref="J12:U12">+J13+J63</f>
        <v>11507224106</v>
      </c>
      <c r="K12" s="83">
        <f t="shared" si="20"/>
        <v>0</v>
      </c>
      <c r="L12" s="83">
        <f>+L13+L63</f>
        <v>0</v>
      </c>
      <c r="M12" s="83">
        <f>+M13+M63</f>
        <v>0</v>
      </c>
      <c r="N12" s="83">
        <f>+N13+N63</f>
        <v>0</v>
      </c>
      <c r="O12" s="83">
        <f t="shared" si="20"/>
        <v>0</v>
      </c>
      <c r="P12" s="83">
        <f t="shared" si="20"/>
        <v>0</v>
      </c>
      <c r="Q12" s="83">
        <f t="shared" si="20"/>
        <v>0</v>
      </c>
      <c r="R12" s="83">
        <f t="shared" si="20"/>
        <v>0</v>
      </c>
      <c r="S12" s="83">
        <f t="shared" si="20"/>
        <v>0</v>
      </c>
      <c r="T12" s="83">
        <f t="shared" si="20"/>
        <v>0</v>
      </c>
      <c r="U12" s="83">
        <f t="shared" si="20"/>
        <v>0</v>
      </c>
      <c r="V12" s="83">
        <f t="shared" si="5"/>
        <v>11507224106</v>
      </c>
      <c r="W12" s="84">
        <f t="shared" si="6"/>
        <v>0.035312384187869736</v>
      </c>
      <c r="X12" s="85">
        <f t="shared" si="0"/>
        <v>314362137894</v>
      </c>
      <c r="Y12" s="86">
        <f aca="true" t="shared" si="21" ref="Y12:AJ12">+Y13+Y63</f>
        <v>0</v>
      </c>
      <c r="Z12" s="83">
        <f t="shared" si="21"/>
        <v>0</v>
      </c>
      <c r="AA12" s="83">
        <f t="shared" si="21"/>
        <v>0</v>
      </c>
      <c r="AB12" s="83">
        <f t="shared" si="21"/>
        <v>0</v>
      </c>
      <c r="AC12" s="87">
        <f t="shared" si="21"/>
        <v>0</v>
      </c>
      <c r="AD12" s="83">
        <f t="shared" si="21"/>
        <v>0</v>
      </c>
      <c r="AE12" s="83">
        <f t="shared" si="21"/>
        <v>0</v>
      </c>
      <c r="AF12" s="83">
        <f t="shared" si="21"/>
        <v>0</v>
      </c>
      <c r="AG12" s="83">
        <f t="shared" si="21"/>
        <v>0</v>
      </c>
      <c r="AH12" s="83">
        <f t="shared" si="21"/>
        <v>0</v>
      </c>
      <c r="AI12" s="83">
        <f t="shared" si="21"/>
        <v>0</v>
      </c>
      <c r="AJ12" s="83">
        <f t="shared" si="21"/>
        <v>0</v>
      </c>
      <c r="AK12" s="83">
        <f t="shared" si="8"/>
        <v>0</v>
      </c>
      <c r="AL12" s="88">
        <f t="shared" si="9"/>
        <v>0</v>
      </c>
      <c r="AM12" s="83">
        <f t="shared" si="1"/>
        <v>325869362000</v>
      </c>
      <c r="AN12" s="83">
        <f aca="true" t="shared" si="22" ref="AN12:AY12">+AN13+AN63</f>
        <v>0</v>
      </c>
      <c r="AO12" s="83">
        <f t="shared" si="22"/>
        <v>0</v>
      </c>
      <c r="AP12" s="83">
        <f t="shared" si="22"/>
        <v>0</v>
      </c>
      <c r="AQ12" s="83">
        <f t="shared" si="22"/>
        <v>0</v>
      </c>
      <c r="AR12" s="83">
        <f t="shared" si="22"/>
        <v>0</v>
      </c>
      <c r="AS12" s="83">
        <f t="shared" si="22"/>
        <v>0</v>
      </c>
      <c r="AT12" s="83">
        <f t="shared" si="22"/>
        <v>0</v>
      </c>
      <c r="AU12" s="83">
        <f t="shared" si="22"/>
        <v>0</v>
      </c>
      <c r="AV12" s="83">
        <f t="shared" si="22"/>
        <v>0</v>
      </c>
      <c r="AW12" s="83">
        <f t="shared" si="22"/>
        <v>0</v>
      </c>
      <c r="AX12" s="83">
        <f t="shared" si="22"/>
        <v>0</v>
      </c>
      <c r="AY12" s="83">
        <f t="shared" si="22"/>
        <v>0</v>
      </c>
      <c r="AZ12" s="83">
        <f t="shared" si="11"/>
        <v>0</v>
      </c>
      <c r="BA12" s="88" t="str">
        <f t="shared" si="12"/>
        <v> </v>
      </c>
      <c r="BB12" s="89">
        <f t="shared" si="13"/>
        <v>0</v>
      </c>
    </row>
    <row r="13" spans="1:54" s="52" customFormat="1" ht="15">
      <c r="A13" s="71" t="s">
        <v>68</v>
      </c>
      <c r="B13" s="72"/>
      <c r="C13" s="73" t="s">
        <v>69</v>
      </c>
      <c r="D13" s="74">
        <f>+D14+D15+D16+D20+D21+D22+D23+D24+D25+D28+D31++D32+D33+D34+D35+D37+D36</f>
        <v>325869362000</v>
      </c>
      <c r="E13" s="74">
        <f>+E14+E15+E16+E20+E21+E22+E23+E24+E25+E28+E31++E32+E33+E34+E35+E37+E36</f>
        <v>0</v>
      </c>
      <c r="F13" s="74">
        <f>+F14+F15+F16+F20+F21+F22+F23+F24+F25+F28+F31++F32+F33+F34+F35+F37+F36</f>
        <v>0</v>
      </c>
      <c r="G13" s="74">
        <f>+G14+G15+G16+G20+G21+G22+G23+G24+G25+G28+G31++G32+G33+G34+G35+G37+G36</f>
        <v>0</v>
      </c>
      <c r="H13" s="74">
        <f>+H14+H15+H16+H20+H21+H22+H23+H24+H25+H28+H31++H32+H33+H34+H35+H37+H36</f>
        <v>0</v>
      </c>
      <c r="I13" s="74">
        <f t="shared" si="3"/>
        <v>325869362000</v>
      </c>
      <c r="J13" s="74">
        <f aca="true" t="shared" si="23" ref="J13:U13">+J14+J15+J16+J20+J21+J22+J23+J24+J25+J28+J31++J32+J33+J34+J35+J37+J36</f>
        <v>11507224106</v>
      </c>
      <c r="K13" s="74">
        <f t="shared" si="23"/>
        <v>0</v>
      </c>
      <c r="L13" s="74">
        <f t="shared" si="23"/>
        <v>0</v>
      </c>
      <c r="M13" s="74">
        <f t="shared" si="23"/>
        <v>0</v>
      </c>
      <c r="N13" s="74">
        <f t="shared" si="23"/>
        <v>0</v>
      </c>
      <c r="O13" s="74">
        <f t="shared" si="23"/>
        <v>0</v>
      </c>
      <c r="P13" s="74">
        <f t="shared" si="23"/>
        <v>0</v>
      </c>
      <c r="Q13" s="74">
        <f t="shared" si="23"/>
        <v>0</v>
      </c>
      <c r="R13" s="74">
        <f t="shared" si="23"/>
        <v>0</v>
      </c>
      <c r="S13" s="74">
        <f t="shared" si="23"/>
        <v>0</v>
      </c>
      <c r="T13" s="74">
        <f t="shared" si="23"/>
        <v>0</v>
      </c>
      <c r="U13" s="74">
        <f t="shared" si="23"/>
        <v>0</v>
      </c>
      <c r="V13" s="74">
        <f t="shared" si="5"/>
        <v>11507224106</v>
      </c>
      <c r="W13" s="75">
        <f t="shared" si="6"/>
        <v>0.035312384187869736</v>
      </c>
      <c r="X13" s="76">
        <f t="shared" si="0"/>
        <v>314362137894</v>
      </c>
      <c r="Y13" s="74">
        <f aca="true" t="shared" si="24" ref="Y13:AJ13">+Y14+Y15+Y16+Y20+Y21+Y22+Y23+Y24+Y25+Y28+Y31++Y32+Y33+Y34+Y35+Y37+Y36</f>
        <v>0</v>
      </c>
      <c r="Z13" s="74">
        <f t="shared" si="24"/>
        <v>0</v>
      </c>
      <c r="AA13" s="74">
        <f t="shared" si="24"/>
        <v>0</v>
      </c>
      <c r="AB13" s="74">
        <f t="shared" si="24"/>
        <v>0</v>
      </c>
      <c r="AC13" s="74">
        <f t="shared" si="24"/>
        <v>0</v>
      </c>
      <c r="AD13" s="74">
        <f t="shared" si="24"/>
        <v>0</v>
      </c>
      <c r="AE13" s="74">
        <f t="shared" si="24"/>
        <v>0</v>
      </c>
      <c r="AF13" s="74">
        <f t="shared" si="24"/>
        <v>0</v>
      </c>
      <c r="AG13" s="74">
        <f t="shared" si="24"/>
        <v>0</v>
      </c>
      <c r="AH13" s="74">
        <f t="shared" si="24"/>
        <v>0</v>
      </c>
      <c r="AI13" s="74">
        <f t="shared" si="24"/>
        <v>0</v>
      </c>
      <c r="AJ13" s="74">
        <f t="shared" si="24"/>
        <v>0</v>
      </c>
      <c r="AK13" s="74">
        <f t="shared" si="8"/>
        <v>0</v>
      </c>
      <c r="AL13" s="78">
        <f t="shared" si="9"/>
        <v>0</v>
      </c>
      <c r="AM13" s="74">
        <f t="shared" si="1"/>
        <v>325869362000</v>
      </c>
      <c r="AN13" s="74">
        <f aca="true" t="shared" si="25" ref="AN13:AY13">+AN14+AN15+AN16+AN20+AN21+AN22+AN23+AN24+AN25+AN28+AN31++AN32+AN33+AN34+AN35+AN37+AN36</f>
        <v>0</v>
      </c>
      <c r="AO13" s="74">
        <f t="shared" si="25"/>
        <v>0</v>
      </c>
      <c r="AP13" s="74">
        <f t="shared" si="25"/>
        <v>0</v>
      </c>
      <c r="AQ13" s="74">
        <f t="shared" si="25"/>
        <v>0</v>
      </c>
      <c r="AR13" s="74">
        <f t="shared" si="25"/>
        <v>0</v>
      </c>
      <c r="AS13" s="74">
        <f t="shared" si="25"/>
        <v>0</v>
      </c>
      <c r="AT13" s="74">
        <f t="shared" si="25"/>
        <v>0</v>
      </c>
      <c r="AU13" s="74">
        <f t="shared" si="25"/>
        <v>0</v>
      </c>
      <c r="AV13" s="74">
        <f t="shared" si="25"/>
        <v>0</v>
      </c>
      <c r="AW13" s="74">
        <f t="shared" si="25"/>
        <v>0</v>
      </c>
      <c r="AX13" s="74">
        <f t="shared" si="25"/>
        <v>0</v>
      </c>
      <c r="AY13" s="74">
        <f t="shared" si="25"/>
        <v>0</v>
      </c>
      <c r="AZ13" s="74">
        <f t="shared" si="11"/>
        <v>0</v>
      </c>
      <c r="BA13" s="78" t="str">
        <f t="shared" si="12"/>
        <v> </v>
      </c>
      <c r="BB13" s="79">
        <f t="shared" si="13"/>
        <v>0</v>
      </c>
    </row>
    <row r="14" spans="1:55" ht="15.75" thickBot="1">
      <c r="A14" s="90" t="s">
        <v>70</v>
      </c>
      <c r="B14" s="91">
        <v>2</v>
      </c>
      <c r="C14" s="92" t="s">
        <v>71</v>
      </c>
      <c r="D14" s="93">
        <v>13326297000</v>
      </c>
      <c r="E14" s="94"/>
      <c r="F14" s="94"/>
      <c r="G14" s="94"/>
      <c r="H14" s="95">
        <f t="shared" si="2"/>
        <v>0</v>
      </c>
      <c r="I14" s="43">
        <f t="shared" si="3"/>
        <v>13326297000</v>
      </c>
      <c r="J14" s="94">
        <v>0</v>
      </c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6">
        <f t="shared" si="5"/>
        <v>0</v>
      </c>
      <c r="W14" s="44">
        <f t="shared" si="6"/>
        <v>0</v>
      </c>
      <c r="X14" s="97">
        <f t="shared" si="0"/>
        <v>13326297000</v>
      </c>
      <c r="Y14" s="98"/>
      <c r="Z14" s="94"/>
      <c r="AA14" s="99"/>
      <c r="AB14" s="94"/>
      <c r="AC14" s="94"/>
      <c r="AD14" s="94"/>
      <c r="AE14" s="94"/>
      <c r="AF14" s="100"/>
      <c r="AG14" s="101"/>
      <c r="AH14" s="102"/>
      <c r="AI14" s="101"/>
      <c r="AJ14" s="101"/>
      <c r="AK14" s="95">
        <f t="shared" si="8"/>
        <v>0</v>
      </c>
      <c r="AL14" s="103">
        <f t="shared" si="9"/>
        <v>0</v>
      </c>
      <c r="AM14" s="95">
        <f t="shared" si="1"/>
        <v>13326297000</v>
      </c>
      <c r="AN14" s="101"/>
      <c r="AO14" s="94"/>
      <c r="AP14" s="101"/>
      <c r="AQ14" s="101"/>
      <c r="AR14" s="104"/>
      <c r="AS14" s="101"/>
      <c r="AT14" s="105"/>
      <c r="AU14" s="101"/>
      <c r="AV14" s="101"/>
      <c r="AW14" s="101"/>
      <c r="AX14" s="101"/>
      <c r="AY14" s="101"/>
      <c r="AZ14" s="95">
        <f t="shared" si="11"/>
        <v>0</v>
      </c>
      <c r="BA14" s="103" t="str">
        <f t="shared" si="12"/>
        <v> </v>
      </c>
      <c r="BB14" s="106">
        <f t="shared" si="13"/>
        <v>0</v>
      </c>
      <c r="BC14" s="52"/>
    </row>
    <row r="15" spans="1:55" ht="15.75" thickBot="1">
      <c r="A15" s="90" t="s">
        <v>72</v>
      </c>
      <c r="B15" s="91">
        <v>3</v>
      </c>
      <c r="C15" s="92" t="s">
        <v>73</v>
      </c>
      <c r="D15" s="93">
        <v>46382743000</v>
      </c>
      <c r="E15" s="94"/>
      <c r="F15" s="94"/>
      <c r="G15" s="94"/>
      <c r="H15" s="95">
        <f t="shared" si="2"/>
        <v>0</v>
      </c>
      <c r="I15" s="43">
        <f t="shared" si="3"/>
        <v>46382743000</v>
      </c>
      <c r="J15" s="94">
        <v>7865</v>
      </c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6">
        <f t="shared" si="5"/>
        <v>7865</v>
      </c>
      <c r="W15" s="44">
        <f t="shared" si="6"/>
        <v>1.6956737552153826E-07</v>
      </c>
      <c r="X15" s="97">
        <f t="shared" si="0"/>
        <v>46382735135</v>
      </c>
      <c r="Y15" s="98"/>
      <c r="Z15" s="107"/>
      <c r="AA15" s="108"/>
      <c r="AB15" s="98"/>
      <c r="AC15" s="94"/>
      <c r="AD15" s="94"/>
      <c r="AE15" s="94"/>
      <c r="AF15" s="100"/>
      <c r="AG15" s="101"/>
      <c r="AH15" s="102"/>
      <c r="AI15" s="101"/>
      <c r="AJ15" s="101"/>
      <c r="AK15" s="95">
        <f t="shared" si="8"/>
        <v>0</v>
      </c>
      <c r="AL15" s="103">
        <f t="shared" si="9"/>
        <v>0</v>
      </c>
      <c r="AM15" s="95">
        <f t="shared" si="1"/>
        <v>46382743000</v>
      </c>
      <c r="AN15" s="101"/>
      <c r="AO15" s="94"/>
      <c r="AP15" s="101"/>
      <c r="AQ15" s="101"/>
      <c r="AR15" s="104"/>
      <c r="AS15" s="101"/>
      <c r="AT15" s="105"/>
      <c r="AU15" s="101"/>
      <c r="AV15" s="95"/>
      <c r="AW15" s="101"/>
      <c r="AX15" s="101"/>
      <c r="AY15" s="101"/>
      <c r="AZ15" s="95">
        <f t="shared" si="11"/>
        <v>0</v>
      </c>
      <c r="BA15" s="103" t="str">
        <f t="shared" si="12"/>
        <v> </v>
      </c>
      <c r="BB15" s="106">
        <f t="shared" si="13"/>
        <v>0</v>
      </c>
      <c r="BC15" s="52"/>
    </row>
    <row r="16" spans="1:55" ht="15">
      <c r="A16" s="109" t="s">
        <v>74</v>
      </c>
      <c r="B16" s="110"/>
      <c r="C16" s="111" t="s">
        <v>75</v>
      </c>
      <c r="D16" s="112">
        <f>+D17+D18</f>
        <v>0</v>
      </c>
      <c r="E16" s="112">
        <f>+E17+E18</f>
        <v>0</v>
      </c>
      <c r="F16" s="112">
        <f>+F17+F18</f>
        <v>0</v>
      </c>
      <c r="G16" s="112">
        <f>+G17+G18</f>
        <v>0</v>
      </c>
      <c r="H16" s="113">
        <f t="shared" si="2"/>
        <v>0</v>
      </c>
      <c r="I16" s="113">
        <f t="shared" si="3"/>
        <v>0</v>
      </c>
      <c r="J16" s="112">
        <f aca="true" t="shared" si="26" ref="J16:U16">+J17+J18</f>
        <v>0</v>
      </c>
      <c r="K16" s="112">
        <f t="shared" si="26"/>
        <v>0</v>
      </c>
      <c r="L16" s="112">
        <f t="shared" si="26"/>
        <v>0</v>
      </c>
      <c r="M16" s="112">
        <f t="shared" si="26"/>
        <v>0</v>
      </c>
      <c r="N16" s="112">
        <f t="shared" si="26"/>
        <v>0</v>
      </c>
      <c r="O16" s="112">
        <f t="shared" si="26"/>
        <v>0</v>
      </c>
      <c r="P16" s="112">
        <f t="shared" si="26"/>
        <v>0</v>
      </c>
      <c r="Q16" s="112">
        <f t="shared" si="26"/>
        <v>0</v>
      </c>
      <c r="R16" s="112">
        <f t="shared" si="26"/>
        <v>0</v>
      </c>
      <c r="S16" s="112">
        <f>+S17+S18</f>
        <v>0</v>
      </c>
      <c r="T16" s="112">
        <f t="shared" si="26"/>
        <v>0</v>
      </c>
      <c r="U16" s="112">
        <f t="shared" si="26"/>
        <v>0</v>
      </c>
      <c r="V16" s="112">
        <f t="shared" si="5"/>
        <v>0</v>
      </c>
      <c r="W16" s="114" t="str">
        <f t="shared" si="6"/>
        <v> </v>
      </c>
      <c r="X16" s="115">
        <f t="shared" si="0"/>
        <v>0</v>
      </c>
      <c r="Y16" s="116">
        <f aca="true" t="shared" si="27" ref="Y16:AJ16">+Y17+Y18</f>
        <v>0</v>
      </c>
      <c r="Z16" s="112">
        <f t="shared" si="27"/>
        <v>0</v>
      </c>
      <c r="AA16" s="117">
        <f t="shared" si="27"/>
        <v>0</v>
      </c>
      <c r="AB16" s="112">
        <f t="shared" si="27"/>
        <v>0</v>
      </c>
      <c r="AC16" s="112">
        <f t="shared" si="27"/>
        <v>0</v>
      </c>
      <c r="AD16" s="112">
        <f t="shared" si="27"/>
        <v>0</v>
      </c>
      <c r="AE16" s="112">
        <f t="shared" si="27"/>
        <v>0</v>
      </c>
      <c r="AF16" s="112">
        <f t="shared" si="27"/>
        <v>0</v>
      </c>
      <c r="AG16" s="112">
        <f t="shared" si="27"/>
        <v>0</v>
      </c>
      <c r="AH16" s="112">
        <f t="shared" si="27"/>
        <v>0</v>
      </c>
      <c r="AI16" s="112">
        <f t="shared" si="27"/>
        <v>0</v>
      </c>
      <c r="AJ16" s="112">
        <f t="shared" si="27"/>
        <v>0</v>
      </c>
      <c r="AK16" s="112">
        <f t="shared" si="8"/>
        <v>0</v>
      </c>
      <c r="AL16" s="118" t="str">
        <f t="shared" si="9"/>
        <v> </v>
      </c>
      <c r="AM16" s="113">
        <f t="shared" si="1"/>
        <v>0</v>
      </c>
      <c r="AN16" s="112">
        <f aca="true" t="shared" si="28" ref="AN16:AY16">+AN17+AN18</f>
        <v>0</v>
      </c>
      <c r="AO16" s="112">
        <f t="shared" si="28"/>
        <v>0</v>
      </c>
      <c r="AP16" s="112">
        <f t="shared" si="28"/>
        <v>0</v>
      </c>
      <c r="AQ16" s="112">
        <f t="shared" si="28"/>
        <v>0</v>
      </c>
      <c r="AR16" s="112">
        <f t="shared" si="28"/>
        <v>0</v>
      </c>
      <c r="AS16" s="112">
        <f t="shared" si="28"/>
        <v>0</v>
      </c>
      <c r="AT16" s="112">
        <f t="shared" si="28"/>
        <v>0</v>
      </c>
      <c r="AU16" s="112">
        <f t="shared" si="28"/>
        <v>0</v>
      </c>
      <c r="AV16" s="112">
        <f t="shared" si="28"/>
        <v>0</v>
      </c>
      <c r="AW16" s="112">
        <f t="shared" si="28"/>
        <v>0</v>
      </c>
      <c r="AX16" s="112">
        <f t="shared" si="28"/>
        <v>0</v>
      </c>
      <c r="AY16" s="112">
        <f t="shared" si="28"/>
        <v>0</v>
      </c>
      <c r="AZ16" s="112">
        <f t="shared" si="11"/>
        <v>0</v>
      </c>
      <c r="BA16" s="118" t="str">
        <f t="shared" si="12"/>
        <v> </v>
      </c>
      <c r="BB16" s="119">
        <f t="shared" si="13"/>
        <v>0</v>
      </c>
      <c r="BC16" s="52"/>
    </row>
    <row r="17" spans="1:55" ht="15">
      <c r="A17" s="90" t="s">
        <v>76</v>
      </c>
      <c r="B17" s="91">
        <v>4</v>
      </c>
      <c r="C17" s="92" t="s">
        <v>77</v>
      </c>
      <c r="D17" s="93">
        <v>0</v>
      </c>
      <c r="E17" s="94"/>
      <c r="F17" s="94"/>
      <c r="G17" s="94"/>
      <c r="H17" s="95">
        <f t="shared" si="2"/>
        <v>0</v>
      </c>
      <c r="I17" s="43">
        <f t="shared" si="3"/>
        <v>0</v>
      </c>
      <c r="J17" s="94">
        <v>0</v>
      </c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6">
        <f t="shared" si="5"/>
        <v>0</v>
      </c>
      <c r="W17" s="44" t="str">
        <f t="shared" si="6"/>
        <v> </v>
      </c>
      <c r="X17" s="97">
        <f t="shared" si="0"/>
        <v>0</v>
      </c>
      <c r="Y17" s="98"/>
      <c r="Z17" s="94"/>
      <c r="AA17" s="94"/>
      <c r="AB17" s="94"/>
      <c r="AC17" s="120"/>
      <c r="AD17" s="94"/>
      <c r="AE17" s="94"/>
      <c r="AF17" s="94"/>
      <c r="AG17" s="94"/>
      <c r="AH17" s="94"/>
      <c r="AI17" s="94"/>
      <c r="AJ17" s="94"/>
      <c r="AK17" s="121">
        <f t="shared" si="8"/>
        <v>0</v>
      </c>
      <c r="AL17" s="103" t="str">
        <f t="shared" si="9"/>
        <v> </v>
      </c>
      <c r="AM17" s="95">
        <f t="shared" si="1"/>
        <v>0</v>
      </c>
      <c r="AN17" s="94"/>
      <c r="AO17" s="94"/>
      <c r="AP17" s="94"/>
      <c r="AQ17" s="94"/>
      <c r="AR17" s="94"/>
      <c r="AS17" s="94"/>
      <c r="AT17" s="94"/>
      <c r="AU17" s="94"/>
      <c r="AV17" s="121"/>
      <c r="AW17" s="94"/>
      <c r="AX17" s="94"/>
      <c r="AY17" s="94"/>
      <c r="AZ17" s="95">
        <f t="shared" si="11"/>
        <v>0</v>
      </c>
      <c r="BA17" s="103" t="str">
        <f t="shared" si="12"/>
        <v> </v>
      </c>
      <c r="BB17" s="106">
        <f t="shared" si="13"/>
        <v>0</v>
      </c>
      <c r="BC17" s="52"/>
    </row>
    <row r="18" spans="1:55" ht="15">
      <c r="A18" s="90" t="s">
        <v>78</v>
      </c>
      <c r="B18" s="91">
        <v>5</v>
      </c>
      <c r="C18" s="122" t="s">
        <v>79</v>
      </c>
      <c r="D18" s="93">
        <v>0</v>
      </c>
      <c r="E18" s="94"/>
      <c r="F18" s="94"/>
      <c r="G18" s="94"/>
      <c r="H18" s="95">
        <f t="shared" si="2"/>
        <v>0</v>
      </c>
      <c r="I18" s="43">
        <f t="shared" si="3"/>
        <v>0</v>
      </c>
      <c r="J18" s="94">
        <v>0</v>
      </c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6">
        <f t="shared" si="5"/>
        <v>0</v>
      </c>
      <c r="W18" s="44" t="str">
        <f t="shared" si="6"/>
        <v> </v>
      </c>
      <c r="X18" s="97">
        <f t="shared" si="0"/>
        <v>0</v>
      </c>
      <c r="Y18" s="98"/>
      <c r="Z18" s="94"/>
      <c r="AA18" s="94"/>
      <c r="AB18" s="94"/>
      <c r="AC18" s="120"/>
      <c r="AD18" s="94"/>
      <c r="AE18" s="94"/>
      <c r="AF18" s="94"/>
      <c r="AG18" s="94"/>
      <c r="AH18" s="94"/>
      <c r="AI18" s="94"/>
      <c r="AJ18" s="94"/>
      <c r="AK18" s="121">
        <f t="shared" si="8"/>
        <v>0</v>
      </c>
      <c r="AL18" s="103" t="str">
        <f t="shared" si="9"/>
        <v> </v>
      </c>
      <c r="AM18" s="95">
        <f t="shared" si="1"/>
        <v>0</v>
      </c>
      <c r="AN18" s="94"/>
      <c r="AO18" s="94"/>
      <c r="AP18" s="94"/>
      <c r="AQ18" s="94"/>
      <c r="AR18" s="94"/>
      <c r="AS18" s="94"/>
      <c r="AT18" s="94"/>
      <c r="AU18" s="94"/>
      <c r="AV18" s="121"/>
      <c r="AW18" s="94"/>
      <c r="AX18" s="94"/>
      <c r="AY18" s="94"/>
      <c r="AZ18" s="121">
        <f t="shared" si="11"/>
        <v>0</v>
      </c>
      <c r="BA18" s="103" t="str">
        <f t="shared" si="12"/>
        <v> </v>
      </c>
      <c r="BB18" s="106">
        <f t="shared" si="13"/>
        <v>0</v>
      </c>
      <c r="BC18" s="52"/>
    </row>
    <row r="19" spans="1:55" ht="15">
      <c r="A19" s="90" t="s">
        <v>212</v>
      </c>
      <c r="B19" s="91"/>
      <c r="C19" s="219" t="s">
        <v>213</v>
      </c>
      <c r="D19" s="93">
        <v>0</v>
      </c>
      <c r="E19" s="94"/>
      <c r="F19" s="94"/>
      <c r="G19" s="94"/>
      <c r="H19" s="95"/>
      <c r="I19" s="43"/>
      <c r="J19" s="94"/>
      <c r="K19" s="94"/>
      <c r="L19" s="94"/>
      <c r="M19" s="94"/>
      <c r="N19" s="94"/>
      <c r="O19" s="94"/>
      <c r="P19" s="94"/>
      <c r="Q19" s="94"/>
      <c r="R19" s="94"/>
      <c r="S19" s="94"/>
      <c r="T19" s="94"/>
      <c r="U19" s="94"/>
      <c r="V19" s="96"/>
      <c r="W19" s="44"/>
      <c r="X19" s="97"/>
      <c r="Y19" s="98"/>
      <c r="Z19" s="94"/>
      <c r="AA19" s="94"/>
      <c r="AB19" s="94"/>
      <c r="AC19" s="120"/>
      <c r="AD19" s="94"/>
      <c r="AE19" s="94"/>
      <c r="AF19" s="94"/>
      <c r="AG19" s="94"/>
      <c r="AH19" s="94"/>
      <c r="AI19" s="94"/>
      <c r="AJ19" s="94"/>
      <c r="AK19" s="121"/>
      <c r="AL19" s="103"/>
      <c r="AM19" s="95"/>
      <c r="AN19" s="94"/>
      <c r="AO19" s="94"/>
      <c r="AP19" s="94"/>
      <c r="AQ19" s="94"/>
      <c r="AR19" s="94"/>
      <c r="AS19" s="94"/>
      <c r="AT19" s="94"/>
      <c r="AU19" s="94"/>
      <c r="AV19" s="121"/>
      <c r="AW19" s="94"/>
      <c r="AX19" s="94"/>
      <c r="AY19" s="94"/>
      <c r="AZ19" s="121"/>
      <c r="BA19" s="103"/>
      <c r="BB19" s="106"/>
      <c r="BC19" s="52"/>
    </row>
    <row r="20" spans="1:55" ht="15">
      <c r="A20" s="90" t="s">
        <v>80</v>
      </c>
      <c r="B20" s="91">
        <v>7</v>
      </c>
      <c r="C20" s="92" t="s">
        <v>81</v>
      </c>
      <c r="D20" s="93">
        <v>0</v>
      </c>
      <c r="E20" s="94"/>
      <c r="F20" s="94"/>
      <c r="G20" s="94"/>
      <c r="H20" s="95">
        <f t="shared" si="2"/>
        <v>0</v>
      </c>
      <c r="I20" s="43">
        <f t="shared" si="3"/>
        <v>0</v>
      </c>
      <c r="J20" s="94">
        <v>0</v>
      </c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6">
        <f t="shared" si="5"/>
        <v>0</v>
      </c>
      <c r="W20" s="44" t="str">
        <f t="shared" si="6"/>
        <v> </v>
      </c>
      <c r="X20" s="97">
        <f t="shared" si="0"/>
        <v>0</v>
      </c>
      <c r="Y20" s="98"/>
      <c r="Z20" s="94"/>
      <c r="AA20" s="94"/>
      <c r="AB20" s="94"/>
      <c r="AC20" s="120"/>
      <c r="AD20" s="94"/>
      <c r="AE20" s="94"/>
      <c r="AF20" s="94"/>
      <c r="AG20" s="94"/>
      <c r="AH20" s="94"/>
      <c r="AI20" s="94"/>
      <c r="AJ20" s="94"/>
      <c r="AK20" s="121">
        <f t="shared" si="8"/>
        <v>0</v>
      </c>
      <c r="AL20" s="103" t="str">
        <f t="shared" si="9"/>
        <v> </v>
      </c>
      <c r="AM20" s="95">
        <f t="shared" si="1"/>
        <v>0</v>
      </c>
      <c r="AN20" s="94"/>
      <c r="AO20" s="94"/>
      <c r="AP20" s="94"/>
      <c r="AQ20" s="101"/>
      <c r="AR20" s="94"/>
      <c r="AS20" s="94"/>
      <c r="AT20" s="94"/>
      <c r="AU20" s="94"/>
      <c r="AV20" s="121"/>
      <c r="AW20" s="94"/>
      <c r="AX20" s="94"/>
      <c r="AY20" s="94"/>
      <c r="AZ20" s="121">
        <f t="shared" si="11"/>
        <v>0</v>
      </c>
      <c r="BA20" s="103" t="str">
        <f t="shared" si="12"/>
        <v> </v>
      </c>
      <c r="BB20" s="106">
        <f t="shared" si="13"/>
        <v>0</v>
      </c>
      <c r="BC20" s="52"/>
    </row>
    <row r="21" spans="1:55" ht="15">
      <c r="A21" s="90" t="s">
        <v>82</v>
      </c>
      <c r="B21" s="91">
        <v>8</v>
      </c>
      <c r="C21" s="92" t="s">
        <v>83</v>
      </c>
      <c r="D21" s="93">
        <v>0</v>
      </c>
      <c r="E21" s="94"/>
      <c r="F21" s="94"/>
      <c r="G21" s="94"/>
      <c r="H21" s="95">
        <f t="shared" si="2"/>
        <v>0</v>
      </c>
      <c r="I21" s="43">
        <f t="shared" si="3"/>
        <v>0</v>
      </c>
      <c r="J21" s="94">
        <v>0</v>
      </c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6">
        <f t="shared" si="5"/>
        <v>0</v>
      </c>
      <c r="W21" s="44" t="str">
        <f t="shared" si="6"/>
        <v> </v>
      </c>
      <c r="X21" s="97">
        <f t="shared" si="0"/>
        <v>0</v>
      </c>
      <c r="Y21" s="98"/>
      <c r="Z21" s="94"/>
      <c r="AA21" s="94"/>
      <c r="AB21" s="94"/>
      <c r="AC21" s="120"/>
      <c r="AD21" s="94"/>
      <c r="AE21" s="94"/>
      <c r="AF21" s="94"/>
      <c r="AG21" s="94"/>
      <c r="AH21" s="94"/>
      <c r="AI21" s="94"/>
      <c r="AJ21" s="94"/>
      <c r="AK21" s="121">
        <f t="shared" si="8"/>
        <v>0</v>
      </c>
      <c r="AL21" s="103" t="str">
        <f t="shared" si="9"/>
        <v> </v>
      </c>
      <c r="AM21" s="95">
        <f t="shared" si="1"/>
        <v>0</v>
      </c>
      <c r="AN21" s="94"/>
      <c r="AO21" s="94"/>
      <c r="AP21" s="94"/>
      <c r="AQ21" s="94"/>
      <c r="AR21" s="94"/>
      <c r="AS21" s="94"/>
      <c r="AT21" s="94"/>
      <c r="AU21" s="94"/>
      <c r="AV21" s="121"/>
      <c r="AW21" s="94"/>
      <c r="AX21" s="94"/>
      <c r="AY21" s="94"/>
      <c r="AZ21" s="121">
        <f t="shared" si="11"/>
        <v>0</v>
      </c>
      <c r="BA21" s="103" t="str">
        <f t="shared" si="12"/>
        <v> </v>
      </c>
      <c r="BB21" s="106">
        <f t="shared" si="13"/>
        <v>0</v>
      </c>
      <c r="BC21" s="52"/>
    </row>
    <row r="22" spans="1:55" ht="15">
      <c r="A22" s="90" t="s">
        <v>84</v>
      </c>
      <c r="B22" s="91">
        <v>9</v>
      </c>
      <c r="C22" s="92" t="s">
        <v>85</v>
      </c>
      <c r="D22" s="93">
        <v>19293000000</v>
      </c>
      <c r="E22" s="94"/>
      <c r="F22" s="94"/>
      <c r="G22" s="94"/>
      <c r="H22" s="95">
        <f t="shared" si="2"/>
        <v>0</v>
      </c>
      <c r="I22" s="43">
        <f t="shared" si="3"/>
        <v>19293000000</v>
      </c>
      <c r="J22" s="94">
        <v>31877733</v>
      </c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6">
        <f t="shared" si="5"/>
        <v>31877733</v>
      </c>
      <c r="W22" s="44">
        <f t="shared" si="6"/>
        <v>0.001652295288446587</v>
      </c>
      <c r="X22" s="97">
        <f t="shared" si="0"/>
        <v>19261122267</v>
      </c>
      <c r="Y22" s="98"/>
      <c r="Z22" s="94"/>
      <c r="AA22" s="94"/>
      <c r="AB22" s="94"/>
      <c r="AC22" s="120"/>
      <c r="AD22" s="94"/>
      <c r="AE22" s="94"/>
      <c r="AF22" s="123"/>
      <c r="AG22" s="94"/>
      <c r="AH22" s="94"/>
      <c r="AI22" s="94"/>
      <c r="AJ22" s="94"/>
      <c r="AK22" s="121">
        <f t="shared" si="8"/>
        <v>0</v>
      </c>
      <c r="AL22" s="103">
        <f t="shared" si="9"/>
        <v>0</v>
      </c>
      <c r="AM22" s="95">
        <f t="shared" si="1"/>
        <v>19293000000</v>
      </c>
      <c r="AN22" s="94"/>
      <c r="AO22" s="94"/>
      <c r="AP22" s="94"/>
      <c r="AQ22" s="94"/>
      <c r="AR22" s="94"/>
      <c r="AS22" s="94"/>
      <c r="AT22" s="94"/>
      <c r="AU22" s="94"/>
      <c r="AV22" s="121"/>
      <c r="AW22" s="94"/>
      <c r="AX22" s="94"/>
      <c r="AY22" s="94"/>
      <c r="AZ22" s="121">
        <f t="shared" si="11"/>
        <v>0</v>
      </c>
      <c r="BA22" s="103" t="str">
        <f t="shared" si="12"/>
        <v> </v>
      </c>
      <c r="BB22" s="106">
        <f t="shared" si="13"/>
        <v>0</v>
      </c>
      <c r="BC22" s="52"/>
    </row>
    <row r="23" spans="1:55" ht="15">
      <c r="A23" s="90" t="s">
        <v>86</v>
      </c>
      <c r="B23" s="91">
        <v>10</v>
      </c>
      <c r="C23" s="92" t="s">
        <v>87</v>
      </c>
      <c r="D23" s="93">
        <v>34008000000.000004</v>
      </c>
      <c r="E23" s="94"/>
      <c r="F23" s="94"/>
      <c r="G23" s="94"/>
      <c r="H23" s="95">
        <f t="shared" si="2"/>
        <v>0</v>
      </c>
      <c r="I23" s="43">
        <f t="shared" si="3"/>
        <v>34008000000.000004</v>
      </c>
      <c r="J23" s="94">
        <v>0</v>
      </c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6">
        <f t="shared" si="5"/>
        <v>0</v>
      </c>
      <c r="W23" s="44">
        <f t="shared" si="6"/>
        <v>0</v>
      </c>
      <c r="X23" s="97">
        <f t="shared" si="0"/>
        <v>34008000000.000004</v>
      </c>
      <c r="Y23" s="98"/>
      <c r="Z23" s="94"/>
      <c r="AA23" s="94"/>
      <c r="AB23" s="94"/>
      <c r="AC23" s="120"/>
      <c r="AD23" s="94"/>
      <c r="AE23" s="94"/>
      <c r="AF23" s="123"/>
      <c r="AG23" s="94"/>
      <c r="AH23" s="94"/>
      <c r="AI23" s="94"/>
      <c r="AJ23" s="94"/>
      <c r="AK23" s="121">
        <f t="shared" si="8"/>
        <v>0</v>
      </c>
      <c r="AL23" s="103">
        <f t="shared" si="9"/>
        <v>0</v>
      </c>
      <c r="AM23" s="95">
        <f t="shared" si="1"/>
        <v>34008000000.000004</v>
      </c>
      <c r="AN23" s="94"/>
      <c r="AO23" s="94"/>
      <c r="AP23" s="94"/>
      <c r="AQ23" s="94"/>
      <c r="AR23" s="94"/>
      <c r="AS23" s="94"/>
      <c r="AT23" s="94"/>
      <c r="AU23" s="94"/>
      <c r="AV23" s="121"/>
      <c r="AW23" s="94"/>
      <c r="AX23" s="94"/>
      <c r="AY23" s="94"/>
      <c r="AZ23" s="121">
        <f t="shared" si="11"/>
        <v>0</v>
      </c>
      <c r="BA23" s="103" t="str">
        <f t="shared" si="12"/>
        <v> </v>
      </c>
      <c r="BB23" s="106">
        <f t="shared" si="13"/>
        <v>0</v>
      </c>
      <c r="BC23" s="52"/>
    </row>
    <row r="24" spans="1:55" ht="15">
      <c r="A24" s="90" t="s">
        <v>88</v>
      </c>
      <c r="B24" s="91">
        <v>11</v>
      </c>
      <c r="C24" s="92" t="s">
        <v>89</v>
      </c>
      <c r="D24" s="93">
        <v>145500346000</v>
      </c>
      <c r="E24" s="94"/>
      <c r="F24" s="94"/>
      <c r="G24" s="93"/>
      <c r="H24" s="95">
        <f t="shared" si="2"/>
        <v>0</v>
      </c>
      <c r="I24" s="43">
        <f t="shared" si="3"/>
        <v>145500346000</v>
      </c>
      <c r="J24" s="94">
        <v>32505815</v>
      </c>
      <c r="K24" s="94"/>
      <c r="L24" s="94"/>
      <c r="M24" s="94"/>
      <c r="N24" s="94"/>
      <c r="O24" s="94"/>
      <c r="P24" s="94"/>
      <c r="Q24" s="94"/>
      <c r="R24" s="94"/>
      <c r="S24" s="94"/>
      <c r="T24" s="94"/>
      <c r="U24" s="94"/>
      <c r="V24" s="96">
        <f t="shared" si="5"/>
        <v>32505815</v>
      </c>
      <c r="W24" s="44">
        <f t="shared" si="6"/>
        <v>0.0002234071319665453</v>
      </c>
      <c r="X24" s="97">
        <f t="shared" si="0"/>
        <v>145467840185</v>
      </c>
      <c r="Y24" s="98"/>
      <c r="Z24" s="94"/>
      <c r="AA24" s="94"/>
      <c r="AB24" s="94"/>
      <c r="AC24" s="120"/>
      <c r="AD24" s="94"/>
      <c r="AE24" s="94"/>
      <c r="AF24" s="123"/>
      <c r="AG24" s="94"/>
      <c r="AH24" s="94"/>
      <c r="AI24" s="94"/>
      <c r="AJ24" s="94"/>
      <c r="AK24" s="121">
        <f t="shared" si="8"/>
        <v>0</v>
      </c>
      <c r="AL24" s="103">
        <f t="shared" si="9"/>
        <v>0</v>
      </c>
      <c r="AM24" s="95">
        <f t="shared" si="1"/>
        <v>145500346000</v>
      </c>
      <c r="AN24" s="94"/>
      <c r="AO24" s="94"/>
      <c r="AP24" s="94"/>
      <c r="AQ24" s="94"/>
      <c r="AR24" s="94"/>
      <c r="AS24" s="94"/>
      <c r="AT24" s="94"/>
      <c r="AU24" s="94"/>
      <c r="AV24" s="121"/>
      <c r="AW24" s="94"/>
      <c r="AX24" s="94"/>
      <c r="AY24" s="94"/>
      <c r="AZ24" s="121">
        <f t="shared" si="11"/>
        <v>0</v>
      </c>
      <c r="BA24" s="103" t="str">
        <f t="shared" si="12"/>
        <v> </v>
      </c>
      <c r="BB24" s="106">
        <f t="shared" si="13"/>
        <v>0</v>
      </c>
      <c r="BC24" s="52"/>
    </row>
    <row r="25" spans="1:55" ht="15">
      <c r="A25" s="109" t="s">
        <v>90</v>
      </c>
      <c r="B25" s="110"/>
      <c r="C25" s="111" t="s">
        <v>91</v>
      </c>
      <c r="D25" s="112">
        <f>+D26+D27</f>
        <v>4411000000</v>
      </c>
      <c r="E25" s="112">
        <f>+E26+E27</f>
        <v>0</v>
      </c>
      <c r="F25" s="112">
        <f>+F26+F27</f>
        <v>0</v>
      </c>
      <c r="G25" s="112">
        <f>+G26+G27</f>
        <v>0</v>
      </c>
      <c r="H25" s="113">
        <f t="shared" si="2"/>
        <v>0</v>
      </c>
      <c r="I25" s="113">
        <f t="shared" si="3"/>
        <v>4411000000</v>
      </c>
      <c r="J25" s="112">
        <f aca="true" t="shared" si="29" ref="J25:U25">+J26+J27</f>
        <v>50731433</v>
      </c>
      <c r="K25" s="112">
        <f t="shared" si="29"/>
        <v>0</v>
      </c>
      <c r="L25" s="112">
        <f t="shared" si="29"/>
        <v>0</v>
      </c>
      <c r="M25" s="112">
        <f t="shared" si="29"/>
        <v>0</v>
      </c>
      <c r="N25" s="112">
        <f t="shared" si="29"/>
        <v>0</v>
      </c>
      <c r="O25" s="112">
        <f t="shared" si="29"/>
        <v>0</v>
      </c>
      <c r="P25" s="112">
        <f t="shared" si="29"/>
        <v>0</v>
      </c>
      <c r="Q25" s="112">
        <f t="shared" si="29"/>
        <v>0</v>
      </c>
      <c r="R25" s="112">
        <f t="shared" si="29"/>
        <v>0</v>
      </c>
      <c r="S25" s="112">
        <f t="shared" si="29"/>
        <v>0</v>
      </c>
      <c r="T25" s="112">
        <f t="shared" si="29"/>
        <v>0</v>
      </c>
      <c r="U25" s="112">
        <f t="shared" si="29"/>
        <v>0</v>
      </c>
      <c r="V25" s="112">
        <f t="shared" si="5"/>
        <v>50731433</v>
      </c>
      <c r="W25" s="114">
        <f t="shared" si="6"/>
        <v>0.011501118340512356</v>
      </c>
      <c r="X25" s="115">
        <f t="shared" si="0"/>
        <v>4360268567</v>
      </c>
      <c r="Y25" s="116">
        <f aca="true" t="shared" si="30" ref="Y25:AJ25">+Y26+Y27</f>
        <v>0</v>
      </c>
      <c r="Z25" s="112">
        <f t="shared" si="30"/>
        <v>0</v>
      </c>
      <c r="AA25" s="112">
        <f t="shared" si="30"/>
        <v>0</v>
      </c>
      <c r="AB25" s="112">
        <f t="shared" si="30"/>
        <v>0</v>
      </c>
      <c r="AC25" s="112">
        <f t="shared" si="30"/>
        <v>0</v>
      </c>
      <c r="AD25" s="112">
        <f t="shared" si="30"/>
        <v>0</v>
      </c>
      <c r="AE25" s="112">
        <f t="shared" si="30"/>
        <v>0</v>
      </c>
      <c r="AF25" s="112">
        <f t="shared" si="30"/>
        <v>0</v>
      </c>
      <c r="AG25" s="112">
        <f t="shared" si="30"/>
        <v>0</v>
      </c>
      <c r="AH25" s="112">
        <f t="shared" si="30"/>
        <v>0</v>
      </c>
      <c r="AI25" s="112">
        <f t="shared" si="30"/>
        <v>0</v>
      </c>
      <c r="AJ25" s="112">
        <f t="shared" si="30"/>
        <v>0</v>
      </c>
      <c r="AK25" s="112">
        <f t="shared" si="8"/>
        <v>0</v>
      </c>
      <c r="AL25" s="118">
        <f t="shared" si="9"/>
        <v>0</v>
      </c>
      <c r="AM25" s="113">
        <f t="shared" si="1"/>
        <v>4411000000</v>
      </c>
      <c r="AN25" s="112">
        <f aca="true" t="shared" si="31" ref="AN25:AY25">+AN26+AN27</f>
        <v>0</v>
      </c>
      <c r="AO25" s="112">
        <f t="shared" si="31"/>
        <v>0</v>
      </c>
      <c r="AP25" s="112">
        <f t="shared" si="31"/>
        <v>0</v>
      </c>
      <c r="AQ25" s="112">
        <f t="shared" si="31"/>
        <v>0</v>
      </c>
      <c r="AR25" s="112">
        <f t="shared" si="31"/>
        <v>0</v>
      </c>
      <c r="AS25" s="112">
        <f t="shared" si="31"/>
        <v>0</v>
      </c>
      <c r="AT25" s="112">
        <f t="shared" si="31"/>
        <v>0</v>
      </c>
      <c r="AU25" s="112">
        <f t="shared" si="31"/>
        <v>0</v>
      </c>
      <c r="AV25" s="112">
        <f t="shared" si="31"/>
        <v>0</v>
      </c>
      <c r="AW25" s="112">
        <f t="shared" si="31"/>
        <v>0</v>
      </c>
      <c r="AX25" s="112">
        <f t="shared" si="31"/>
        <v>0</v>
      </c>
      <c r="AY25" s="112">
        <f t="shared" si="31"/>
        <v>0</v>
      </c>
      <c r="AZ25" s="112">
        <f t="shared" si="11"/>
        <v>0</v>
      </c>
      <c r="BA25" s="118" t="str">
        <f t="shared" si="12"/>
        <v> </v>
      </c>
      <c r="BB25" s="119">
        <f t="shared" si="13"/>
        <v>0</v>
      </c>
      <c r="BC25" s="52"/>
    </row>
    <row r="26" spans="1:55" ht="15">
      <c r="A26" s="90" t="s">
        <v>92</v>
      </c>
      <c r="B26" s="91">
        <v>12</v>
      </c>
      <c r="C26" s="92" t="s">
        <v>93</v>
      </c>
      <c r="D26" s="93">
        <v>4411000000</v>
      </c>
      <c r="E26" s="94"/>
      <c r="F26" s="94"/>
      <c r="G26" s="94"/>
      <c r="H26" s="95">
        <f t="shared" si="2"/>
        <v>0</v>
      </c>
      <c r="I26" s="43">
        <f t="shared" si="3"/>
        <v>4411000000</v>
      </c>
      <c r="J26" s="94">
        <v>50731433</v>
      </c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96">
        <f t="shared" si="5"/>
        <v>50731433</v>
      </c>
      <c r="W26" s="44">
        <f t="shared" si="6"/>
        <v>0.011501118340512356</v>
      </c>
      <c r="X26" s="97">
        <f t="shared" si="0"/>
        <v>4360268567</v>
      </c>
      <c r="Y26" s="98"/>
      <c r="Z26" s="94"/>
      <c r="AA26" s="94"/>
      <c r="AB26" s="94"/>
      <c r="AC26" s="93"/>
      <c r="AD26" s="94"/>
      <c r="AE26" s="94"/>
      <c r="AF26" s="94"/>
      <c r="AG26" s="94"/>
      <c r="AH26" s="94"/>
      <c r="AI26" s="94"/>
      <c r="AJ26" s="94"/>
      <c r="AK26" s="121">
        <f t="shared" si="8"/>
        <v>0</v>
      </c>
      <c r="AL26" s="103">
        <f t="shared" si="9"/>
        <v>0</v>
      </c>
      <c r="AM26" s="95">
        <f t="shared" si="1"/>
        <v>4411000000</v>
      </c>
      <c r="AN26" s="94"/>
      <c r="AO26" s="94"/>
      <c r="AP26" s="94"/>
      <c r="AQ26" s="94"/>
      <c r="AR26" s="94"/>
      <c r="AS26" s="94"/>
      <c r="AT26" s="94"/>
      <c r="AU26" s="94"/>
      <c r="AV26" s="121"/>
      <c r="AW26" s="94"/>
      <c r="AX26" s="94"/>
      <c r="AY26" s="94"/>
      <c r="AZ26" s="121">
        <f t="shared" si="11"/>
        <v>0</v>
      </c>
      <c r="BA26" s="103" t="str">
        <f t="shared" si="12"/>
        <v> </v>
      </c>
      <c r="BB26" s="106">
        <f t="shared" si="13"/>
        <v>0</v>
      </c>
      <c r="BC26" s="52"/>
    </row>
    <row r="27" spans="1:55" ht="15">
      <c r="A27" s="90" t="s">
        <v>94</v>
      </c>
      <c r="B27" s="91">
        <v>13</v>
      </c>
      <c r="C27" s="92" t="s">
        <v>95</v>
      </c>
      <c r="D27" s="93">
        <v>0</v>
      </c>
      <c r="E27" s="94"/>
      <c r="F27" s="94"/>
      <c r="G27" s="94"/>
      <c r="H27" s="95">
        <f t="shared" si="2"/>
        <v>0</v>
      </c>
      <c r="I27" s="43">
        <f t="shared" si="3"/>
        <v>0</v>
      </c>
      <c r="J27" s="94">
        <v>0</v>
      </c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6">
        <f t="shared" si="5"/>
        <v>0</v>
      </c>
      <c r="W27" s="44" t="str">
        <f t="shared" si="6"/>
        <v> </v>
      </c>
      <c r="X27" s="97">
        <f t="shared" si="0"/>
        <v>0</v>
      </c>
      <c r="Y27" s="98"/>
      <c r="Z27" s="94"/>
      <c r="AA27" s="94"/>
      <c r="AB27" s="94"/>
      <c r="AC27" s="94"/>
      <c r="AD27" s="94"/>
      <c r="AE27" s="94"/>
      <c r="AF27" s="94"/>
      <c r="AG27" s="94"/>
      <c r="AH27" s="94"/>
      <c r="AI27" s="94"/>
      <c r="AJ27" s="94"/>
      <c r="AK27" s="121">
        <f t="shared" si="8"/>
        <v>0</v>
      </c>
      <c r="AL27" s="103" t="str">
        <f t="shared" si="9"/>
        <v> </v>
      </c>
      <c r="AM27" s="95">
        <f t="shared" si="1"/>
        <v>0</v>
      </c>
      <c r="AN27" s="94"/>
      <c r="AO27" s="94"/>
      <c r="AP27" s="94"/>
      <c r="AQ27" s="94"/>
      <c r="AR27" s="94"/>
      <c r="AS27" s="94"/>
      <c r="AT27" s="94"/>
      <c r="AU27" s="94"/>
      <c r="AV27" s="94"/>
      <c r="AW27" s="94"/>
      <c r="AX27" s="94"/>
      <c r="AY27" s="94"/>
      <c r="AZ27" s="121">
        <f t="shared" si="11"/>
        <v>0</v>
      </c>
      <c r="BA27" s="103" t="str">
        <f t="shared" si="12"/>
        <v> </v>
      </c>
      <c r="BB27" s="106">
        <f t="shared" si="13"/>
        <v>0</v>
      </c>
      <c r="BC27" s="52"/>
    </row>
    <row r="28" spans="1:55" ht="15">
      <c r="A28" s="109" t="s">
        <v>96</v>
      </c>
      <c r="B28" s="110"/>
      <c r="C28" s="111" t="s">
        <v>97</v>
      </c>
      <c r="D28" s="112">
        <f>+D29+D30</f>
        <v>1529000000</v>
      </c>
      <c r="E28" s="112">
        <f>+E29+E30</f>
        <v>0</v>
      </c>
      <c r="F28" s="112">
        <f>+F29+F30</f>
        <v>0</v>
      </c>
      <c r="G28" s="112">
        <f>+G29+G30</f>
        <v>0</v>
      </c>
      <c r="H28" s="113">
        <f t="shared" si="2"/>
        <v>0</v>
      </c>
      <c r="I28" s="113">
        <f t="shared" si="3"/>
        <v>1529000000</v>
      </c>
      <c r="J28" s="112">
        <f>+J29+J30</f>
        <v>186458090</v>
      </c>
      <c r="K28" s="112">
        <f aca="true" t="shared" si="32" ref="K28:U28">+K29+K30</f>
        <v>0</v>
      </c>
      <c r="L28" s="112">
        <f t="shared" si="32"/>
        <v>0</v>
      </c>
      <c r="M28" s="112">
        <f t="shared" si="32"/>
        <v>0</v>
      </c>
      <c r="N28" s="112">
        <f t="shared" si="32"/>
        <v>0</v>
      </c>
      <c r="O28" s="112">
        <f t="shared" si="32"/>
        <v>0</v>
      </c>
      <c r="P28" s="112">
        <f t="shared" si="32"/>
        <v>0</v>
      </c>
      <c r="Q28" s="112">
        <f t="shared" si="32"/>
        <v>0</v>
      </c>
      <c r="R28" s="112">
        <f t="shared" si="32"/>
        <v>0</v>
      </c>
      <c r="S28" s="112">
        <f t="shared" si="32"/>
        <v>0</v>
      </c>
      <c r="T28" s="112">
        <f t="shared" si="32"/>
        <v>0</v>
      </c>
      <c r="U28" s="112">
        <f t="shared" si="32"/>
        <v>0</v>
      </c>
      <c r="V28" s="112">
        <f t="shared" si="5"/>
        <v>186458090</v>
      </c>
      <c r="W28" s="114">
        <f t="shared" si="6"/>
        <v>0.12194773708306082</v>
      </c>
      <c r="X28" s="115">
        <f t="shared" si="0"/>
        <v>1342541910</v>
      </c>
      <c r="Y28" s="116">
        <f aca="true" t="shared" si="33" ref="Y28:AJ28">+Y29+Y30</f>
        <v>0</v>
      </c>
      <c r="Z28" s="112">
        <f t="shared" si="33"/>
        <v>0</v>
      </c>
      <c r="AA28" s="112">
        <f t="shared" si="33"/>
        <v>0</v>
      </c>
      <c r="AB28" s="112">
        <f t="shared" si="33"/>
        <v>0</v>
      </c>
      <c r="AC28" s="112">
        <f t="shared" si="33"/>
        <v>0</v>
      </c>
      <c r="AD28" s="112">
        <f t="shared" si="33"/>
        <v>0</v>
      </c>
      <c r="AE28" s="112">
        <f t="shared" si="33"/>
        <v>0</v>
      </c>
      <c r="AF28" s="112">
        <f t="shared" si="33"/>
        <v>0</v>
      </c>
      <c r="AG28" s="112">
        <f t="shared" si="33"/>
        <v>0</v>
      </c>
      <c r="AH28" s="112">
        <f t="shared" si="33"/>
        <v>0</v>
      </c>
      <c r="AI28" s="112">
        <f t="shared" si="33"/>
        <v>0</v>
      </c>
      <c r="AJ28" s="112">
        <f t="shared" si="33"/>
        <v>0</v>
      </c>
      <c r="AK28" s="112">
        <f t="shared" si="8"/>
        <v>0</v>
      </c>
      <c r="AL28" s="118">
        <f t="shared" si="9"/>
        <v>0</v>
      </c>
      <c r="AM28" s="113">
        <f t="shared" si="1"/>
        <v>1529000000</v>
      </c>
      <c r="AN28" s="112">
        <f aca="true" t="shared" si="34" ref="AN28:AY28">+AN29+AN30</f>
        <v>0</v>
      </c>
      <c r="AO28" s="112">
        <f t="shared" si="34"/>
        <v>0</v>
      </c>
      <c r="AP28" s="112">
        <f t="shared" si="34"/>
        <v>0</v>
      </c>
      <c r="AQ28" s="112">
        <f t="shared" si="34"/>
        <v>0</v>
      </c>
      <c r="AR28" s="112">
        <f t="shared" si="34"/>
        <v>0</v>
      </c>
      <c r="AS28" s="112">
        <f t="shared" si="34"/>
        <v>0</v>
      </c>
      <c r="AT28" s="112">
        <f t="shared" si="34"/>
        <v>0</v>
      </c>
      <c r="AU28" s="112">
        <f t="shared" si="34"/>
        <v>0</v>
      </c>
      <c r="AV28" s="112">
        <f t="shared" si="34"/>
        <v>0</v>
      </c>
      <c r="AW28" s="112">
        <f t="shared" si="34"/>
        <v>0</v>
      </c>
      <c r="AX28" s="112">
        <f t="shared" si="34"/>
        <v>0</v>
      </c>
      <c r="AY28" s="112">
        <f t="shared" si="34"/>
        <v>0</v>
      </c>
      <c r="AZ28" s="112">
        <f t="shared" si="11"/>
        <v>0</v>
      </c>
      <c r="BA28" s="118" t="str">
        <f t="shared" si="12"/>
        <v> </v>
      </c>
      <c r="BB28" s="119">
        <f t="shared" si="13"/>
        <v>0</v>
      </c>
      <c r="BC28" s="52"/>
    </row>
    <row r="29" spans="1:55" ht="15">
      <c r="A29" s="90" t="s">
        <v>98</v>
      </c>
      <c r="B29" s="91">
        <v>14</v>
      </c>
      <c r="C29" s="92" t="s">
        <v>99</v>
      </c>
      <c r="D29" s="93">
        <v>1400000000</v>
      </c>
      <c r="E29" s="94"/>
      <c r="F29" s="94"/>
      <c r="G29" s="94"/>
      <c r="H29" s="95">
        <f t="shared" si="2"/>
        <v>0</v>
      </c>
      <c r="I29" s="43">
        <f t="shared" si="3"/>
        <v>1400000000</v>
      </c>
      <c r="J29" s="94">
        <v>55937427</v>
      </c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6">
        <f t="shared" si="5"/>
        <v>55937427</v>
      </c>
      <c r="W29" s="44">
        <f t="shared" si="6"/>
        <v>0.039955305</v>
      </c>
      <c r="X29" s="97">
        <f t="shared" si="0"/>
        <v>1344062573</v>
      </c>
      <c r="Y29" s="98"/>
      <c r="Z29" s="94"/>
      <c r="AA29" s="94"/>
      <c r="AB29" s="94"/>
      <c r="AC29" s="94"/>
      <c r="AD29" s="94"/>
      <c r="AE29" s="94"/>
      <c r="AF29" s="123"/>
      <c r="AG29" s="94"/>
      <c r="AH29" s="94"/>
      <c r="AI29" s="94"/>
      <c r="AJ29" s="94"/>
      <c r="AK29" s="121">
        <f t="shared" si="8"/>
        <v>0</v>
      </c>
      <c r="AL29" s="103">
        <f t="shared" si="9"/>
        <v>0</v>
      </c>
      <c r="AM29" s="95">
        <f t="shared" si="1"/>
        <v>1400000000</v>
      </c>
      <c r="AN29" s="94"/>
      <c r="AO29" s="94"/>
      <c r="AP29" s="94"/>
      <c r="AQ29" s="94"/>
      <c r="AR29" s="94"/>
      <c r="AS29" s="94"/>
      <c r="AT29" s="94"/>
      <c r="AU29" s="94"/>
      <c r="AV29" s="94"/>
      <c r="AW29" s="94"/>
      <c r="AX29" s="94"/>
      <c r="AY29" s="94"/>
      <c r="AZ29" s="121">
        <f t="shared" si="11"/>
        <v>0</v>
      </c>
      <c r="BA29" s="103" t="str">
        <f t="shared" si="12"/>
        <v> </v>
      </c>
      <c r="BB29" s="106">
        <f t="shared" si="13"/>
        <v>0</v>
      </c>
      <c r="BC29" s="52"/>
    </row>
    <row r="30" spans="1:55" ht="15">
      <c r="A30" s="90" t="s">
        <v>100</v>
      </c>
      <c r="B30" s="91">
        <v>15</v>
      </c>
      <c r="C30" s="92" t="s">
        <v>101</v>
      </c>
      <c r="D30" s="93">
        <v>129000000</v>
      </c>
      <c r="E30" s="94"/>
      <c r="F30" s="94"/>
      <c r="G30" s="94"/>
      <c r="H30" s="95">
        <f t="shared" si="2"/>
        <v>0</v>
      </c>
      <c r="I30" s="43">
        <f t="shared" si="3"/>
        <v>129000000</v>
      </c>
      <c r="J30" s="94">
        <v>130520663</v>
      </c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6">
        <f t="shared" si="5"/>
        <v>130520663</v>
      </c>
      <c r="W30" s="44">
        <f t="shared" si="6"/>
        <v>1.011788085271318</v>
      </c>
      <c r="X30" s="97">
        <f t="shared" si="0"/>
        <v>-1520663</v>
      </c>
      <c r="Y30" s="98"/>
      <c r="Z30" s="94"/>
      <c r="AA30" s="94"/>
      <c r="AB30" s="94"/>
      <c r="AC30" s="94"/>
      <c r="AD30" s="94"/>
      <c r="AE30" s="94"/>
      <c r="AF30" s="123"/>
      <c r="AG30" s="94"/>
      <c r="AH30" s="94"/>
      <c r="AI30" s="94"/>
      <c r="AJ30" s="94"/>
      <c r="AK30" s="121">
        <f t="shared" si="8"/>
        <v>0</v>
      </c>
      <c r="AL30" s="103">
        <f t="shared" si="9"/>
        <v>0</v>
      </c>
      <c r="AM30" s="95">
        <f t="shared" si="1"/>
        <v>129000000</v>
      </c>
      <c r="AN30" s="94"/>
      <c r="AO30" s="94"/>
      <c r="AP30" s="94"/>
      <c r="AQ30" s="94"/>
      <c r="AR30" s="94"/>
      <c r="AS30" s="94"/>
      <c r="AT30" s="94"/>
      <c r="AU30" s="94"/>
      <c r="AV30" s="94"/>
      <c r="AW30" s="94"/>
      <c r="AX30" s="94"/>
      <c r="AY30" s="94"/>
      <c r="AZ30" s="121">
        <f t="shared" si="11"/>
        <v>0</v>
      </c>
      <c r="BA30" s="103" t="str">
        <f t="shared" si="12"/>
        <v> </v>
      </c>
      <c r="BB30" s="106">
        <f t="shared" si="13"/>
        <v>0</v>
      </c>
      <c r="BC30" s="52"/>
    </row>
    <row r="31" spans="1:55" ht="15">
      <c r="A31" s="90" t="s">
        <v>102</v>
      </c>
      <c r="B31" s="91">
        <v>16</v>
      </c>
      <c r="C31" s="92" t="s">
        <v>103</v>
      </c>
      <c r="D31" s="93">
        <v>0</v>
      </c>
      <c r="E31" s="94"/>
      <c r="F31" s="94"/>
      <c r="G31" s="94"/>
      <c r="H31" s="95">
        <f t="shared" si="2"/>
        <v>0</v>
      </c>
      <c r="I31" s="43">
        <f t="shared" si="3"/>
        <v>0</v>
      </c>
      <c r="J31" s="94">
        <v>0</v>
      </c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6">
        <f t="shared" si="5"/>
        <v>0</v>
      </c>
      <c r="W31" s="44" t="str">
        <f t="shared" si="6"/>
        <v> </v>
      </c>
      <c r="X31" s="97">
        <f t="shared" si="0"/>
        <v>0</v>
      </c>
      <c r="Y31" s="98"/>
      <c r="Z31" s="94"/>
      <c r="AA31" s="94"/>
      <c r="AB31" s="94"/>
      <c r="AC31" s="94"/>
      <c r="AD31" s="94"/>
      <c r="AE31" s="94"/>
      <c r="AF31" s="94"/>
      <c r="AG31" s="94"/>
      <c r="AH31" s="94"/>
      <c r="AI31" s="94"/>
      <c r="AJ31" s="94"/>
      <c r="AK31" s="121">
        <f t="shared" si="8"/>
        <v>0</v>
      </c>
      <c r="AL31" s="103" t="str">
        <f t="shared" si="9"/>
        <v> </v>
      </c>
      <c r="AM31" s="95">
        <f t="shared" si="1"/>
        <v>0</v>
      </c>
      <c r="AN31" s="94"/>
      <c r="AO31" s="94"/>
      <c r="AP31" s="94"/>
      <c r="AQ31" s="94"/>
      <c r="AR31" s="94"/>
      <c r="AS31" s="94"/>
      <c r="AT31" s="94"/>
      <c r="AU31" s="94"/>
      <c r="AV31" s="94"/>
      <c r="AW31" s="94"/>
      <c r="AX31" s="94"/>
      <c r="AY31" s="94"/>
      <c r="AZ31" s="121">
        <f t="shared" si="11"/>
        <v>0</v>
      </c>
      <c r="BA31" s="103" t="str">
        <f t="shared" si="12"/>
        <v> </v>
      </c>
      <c r="BB31" s="106">
        <f t="shared" si="13"/>
        <v>0</v>
      </c>
      <c r="BC31" s="52"/>
    </row>
    <row r="32" spans="1:55" ht="15">
      <c r="A32" s="90" t="s">
        <v>104</v>
      </c>
      <c r="B32" s="91">
        <v>17</v>
      </c>
      <c r="C32" s="92" t="s">
        <v>105</v>
      </c>
      <c r="D32" s="93">
        <v>0</v>
      </c>
      <c r="E32" s="94"/>
      <c r="F32" s="94"/>
      <c r="G32" s="94"/>
      <c r="H32" s="95">
        <f t="shared" si="2"/>
        <v>0</v>
      </c>
      <c r="I32" s="43">
        <f t="shared" si="3"/>
        <v>0</v>
      </c>
      <c r="J32" s="94">
        <v>0</v>
      </c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6">
        <f t="shared" si="5"/>
        <v>0</v>
      </c>
      <c r="W32" s="44" t="str">
        <f t="shared" si="6"/>
        <v> </v>
      </c>
      <c r="X32" s="97">
        <f t="shared" si="0"/>
        <v>0</v>
      </c>
      <c r="Y32" s="98"/>
      <c r="Z32" s="94"/>
      <c r="AA32" s="94"/>
      <c r="AB32" s="94"/>
      <c r="AC32" s="94"/>
      <c r="AD32" s="94"/>
      <c r="AE32" s="94"/>
      <c r="AF32" s="94"/>
      <c r="AG32" s="94"/>
      <c r="AH32" s="94"/>
      <c r="AI32" s="94"/>
      <c r="AJ32" s="94"/>
      <c r="AK32" s="121">
        <f t="shared" si="8"/>
        <v>0</v>
      </c>
      <c r="AL32" s="103" t="str">
        <f t="shared" si="9"/>
        <v> </v>
      </c>
      <c r="AM32" s="95">
        <f t="shared" si="1"/>
        <v>0</v>
      </c>
      <c r="AN32" s="94"/>
      <c r="AO32" s="94"/>
      <c r="AP32" s="94"/>
      <c r="AQ32" s="94"/>
      <c r="AR32" s="94"/>
      <c r="AS32" s="94"/>
      <c r="AT32" s="94"/>
      <c r="AU32" s="94"/>
      <c r="AV32" s="94"/>
      <c r="AW32" s="94"/>
      <c r="AX32" s="94"/>
      <c r="AY32" s="94"/>
      <c r="AZ32" s="121">
        <f t="shared" si="11"/>
        <v>0</v>
      </c>
      <c r="BA32" s="103" t="str">
        <f t="shared" si="12"/>
        <v> </v>
      </c>
      <c r="BB32" s="106">
        <f t="shared" si="13"/>
        <v>0</v>
      </c>
      <c r="BC32" s="52"/>
    </row>
    <row r="33" spans="1:55" ht="15">
      <c r="A33" s="90" t="s">
        <v>106</v>
      </c>
      <c r="B33" s="91">
        <v>18</v>
      </c>
      <c r="C33" s="92" t="s">
        <v>107</v>
      </c>
      <c r="D33" s="93">
        <v>1400000000</v>
      </c>
      <c r="E33" s="94"/>
      <c r="F33" s="94"/>
      <c r="G33" s="94"/>
      <c r="H33" s="95">
        <f t="shared" si="2"/>
        <v>0</v>
      </c>
      <c r="I33" s="43">
        <f t="shared" si="3"/>
        <v>1400000000</v>
      </c>
      <c r="J33" s="94">
        <v>0</v>
      </c>
      <c r="K33" s="94"/>
      <c r="L33" s="94"/>
      <c r="M33" s="94"/>
      <c r="N33" s="94"/>
      <c r="O33" s="94"/>
      <c r="P33" s="94"/>
      <c r="Q33" s="94"/>
      <c r="R33" s="94"/>
      <c r="S33" s="94"/>
      <c r="T33" s="94"/>
      <c r="U33" s="94"/>
      <c r="V33" s="96">
        <f t="shared" si="5"/>
        <v>0</v>
      </c>
      <c r="W33" s="44">
        <f t="shared" si="6"/>
        <v>0</v>
      </c>
      <c r="X33" s="97">
        <f t="shared" si="0"/>
        <v>1400000000</v>
      </c>
      <c r="Y33" s="98"/>
      <c r="Z33" s="94"/>
      <c r="AA33" s="94"/>
      <c r="AB33" s="94"/>
      <c r="AC33" s="94"/>
      <c r="AD33" s="94"/>
      <c r="AE33" s="94"/>
      <c r="AF33" s="94"/>
      <c r="AG33" s="94"/>
      <c r="AH33" s="94"/>
      <c r="AI33" s="94"/>
      <c r="AJ33" s="94"/>
      <c r="AK33" s="121">
        <f t="shared" si="8"/>
        <v>0</v>
      </c>
      <c r="AL33" s="103">
        <f t="shared" si="9"/>
        <v>0</v>
      </c>
      <c r="AM33" s="95">
        <f t="shared" si="1"/>
        <v>1400000000</v>
      </c>
      <c r="AN33" s="94"/>
      <c r="AO33" s="94"/>
      <c r="AP33" s="94"/>
      <c r="AQ33" s="94"/>
      <c r="AR33" s="94"/>
      <c r="AS33" s="94"/>
      <c r="AT33" s="94"/>
      <c r="AU33" s="94"/>
      <c r="AV33" s="94"/>
      <c r="AW33" s="94"/>
      <c r="AX33" s="94"/>
      <c r="AY33" s="94"/>
      <c r="AZ33" s="121">
        <f t="shared" si="11"/>
        <v>0</v>
      </c>
      <c r="BA33" s="103" t="str">
        <f t="shared" si="12"/>
        <v> </v>
      </c>
      <c r="BB33" s="106">
        <f t="shared" si="13"/>
        <v>0</v>
      </c>
      <c r="BC33" s="52"/>
    </row>
    <row r="34" spans="1:55" ht="15">
      <c r="A34" s="90" t="s">
        <v>108</v>
      </c>
      <c r="B34" s="91">
        <v>19</v>
      </c>
      <c r="C34" s="92" t="s">
        <v>109</v>
      </c>
      <c r="D34" s="93">
        <v>0</v>
      </c>
      <c r="E34" s="94"/>
      <c r="F34" s="94"/>
      <c r="G34" s="94"/>
      <c r="H34" s="95">
        <f t="shared" si="2"/>
        <v>0</v>
      </c>
      <c r="I34" s="43">
        <f t="shared" si="3"/>
        <v>0</v>
      </c>
      <c r="J34" s="94">
        <v>0</v>
      </c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6">
        <f t="shared" si="5"/>
        <v>0</v>
      </c>
      <c r="W34" s="44" t="str">
        <f t="shared" si="6"/>
        <v> </v>
      </c>
      <c r="X34" s="97">
        <f t="shared" si="0"/>
        <v>0</v>
      </c>
      <c r="Y34" s="98"/>
      <c r="Z34" s="94"/>
      <c r="AA34" s="94"/>
      <c r="AB34" s="94"/>
      <c r="AC34" s="94"/>
      <c r="AD34" s="94"/>
      <c r="AE34" s="94"/>
      <c r="AF34" s="94"/>
      <c r="AG34" s="94"/>
      <c r="AH34" s="94"/>
      <c r="AI34" s="94"/>
      <c r="AJ34" s="94"/>
      <c r="AK34" s="121">
        <f t="shared" si="8"/>
        <v>0</v>
      </c>
      <c r="AL34" s="103" t="str">
        <f t="shared" si="9"/>
        <v> </v>
      </c>
      <c r="AM34" s="95">
        <f t="shared" si="1"/>
        <v>0</v>
      </c>
      <c r="AN34" s="94"/>
      <c r="AO34" s="94"/>
      <c r="AP34" s="94"/>
      <c r="AQ34" s="94"/>
      <c r="AR34" s="94"/>
      <c r="AS34" s="94"/>
      <c r="AT34" s="94"/>
      <c r="AU34" s="94"/>
      <c r="AV34" s="94"/>
      <c r="AW34" s="94"/>
      <c r="AX34" s="94"/>
      <c r="AY34" s="94"/>
      <c r="AZ34" s="121">
        <f t="shared" si="11"/>
        <v>0</v>
      </c>
      <c r="BA34" s="103" t="str">
        <f t="shared" si="12"/>
        <v> </v>
      </c>
      <c r="BB34" s="106">
        <f t="shared" si="13"/>
        <v>0</v>
      </c>
      <c r="BC34" s="52"/>
    </row>
    <row r="35" spans="1:55" ht="15">
      <c r="A35" s="90" t="s">
        <v>110</v>
      </c>
      <c r="B35" s="91">
        <v>20</v>
      </c>
      <c r="C35" s="92" t="s">
        <v>111</v>
      </c>
      <c r="D35" s="93">
        <v>2455670000</v>
      </c>
      <c r="E35" s="94"/>
      <c r="F35" s="94"/>
      <c r="G35" s="94"/>
      <c r="H35" s="95">
        <f t="shared" si="2"/>
        <v>0</v>
      </c>
      <c r="I35" s="43">
        <f t="shared" si="3"/>
        <v>2455670000</v>
      </c>
      <c r="J35" s="94">
        <v>4339490</v>
      </c>
      <c r="K35" s="94"/>
      <c r="L35" s="94"/>
      <c r="M35" s="94"/>
      <c r="N35" s="94"/>
      <c r="O35" s="94"/>
      <c r="P35" s="94"/>
      <c r="Q35" s="94"/>
      <c r="R35" s="94"/>
      <c r="S35" s="94"/>
      <c r="T35" s="94"/>
      <c r="U35" s="94"/>
      <c r="V35" s="96">
        <f t="shared" si="5"/>
        <v>4339490</v>
      </c>
      <c r="W35" s="44">
        <f t="shared" si="6"/>
        <v>0.001767130762683911</v>
      </c>
      <c r="X35" s="97">
        <f t="shared" si="0"/>
        <v>2451330510</v>
      </c>
      <c r="Y35" s="98"/>
      <c r="Z35" s="94"/>
      <c r="AA35" s="94"/>
      <c r="AB35" s="94"/>
      <c r="AC35" s="94"/>
      <c r="AD35" s="94"/>
      <c r="AE35" s="94"/>
      <c r="AF35" s="94"/>
      <c r="AG35" s="94"/>
      <c r="AH35" s="94"/>
      <c r="AI35" s="94"/>
      <c r="AJ35" s="94"/>
      <c r="AK35" s="121">
        <f t="shared" si="8"/>
        <v>0</v>
      </c>
      <c r="AL35" s="103">
        <f t="shared" si="9"/>
        <v>0</v>
      </c>
      <c r="AM35" s="95">
        <f t="shared" si="1"/>
        <v>2455670000</v>
      </c>
      <c r="AN35" s="94"/>
      <c r="AO35" s="94"/>
      <c r="AP35" s="94"/>
      <c r="AQ35" s="94"/>
      <c r="AR35" s="94"/>
      <c r="AS35" s="94"/>
      <c r="AT35" s="94"/>
      <c r="AU35" s="94"/>
      <c r="AV35" s="94"/>
      <c r="AW35" s="94"/>
      <c r="AX35" s="94"/>
      <c r="AY35" s="94"/>
      <c r="AZ35" s="121">
        <f t="shared" si="11"/>
        <v>0</v>
      </c>
      <c r="BA35" s="103" t="str">
        <f t="shared" si="12"/>
        <v> </v>
      </c>
      <c r="BB35" s="106">
        <f t="shared" si="13"/>
        <v>0</v>
      </c>
      <c r="BC35" s="52"/>
    </row>
    <row r="36" spans="1:55" ht="15">
      <c r="A36" s="90" t="s">
        <v>194</v>
      </c>
      <c r="B36" s="91"/>
      <c r="C36" s="92" t="s">
        <v>195</v>
      </c>
      <c r="D36" s="93">
        <v>12812409000</v>
      </c>
      <c r="E36" s="94"/>
      <c r="F36" s="94"/>
      <c r="G36" s="94"/>
      <c r="H36" s="95"/>
      <c r="I36" s="43"/>
      <c r="J36" s="94">
        <v>0</v>
      </c>
      <c r="K36" s="94"/>
      <c r="L36" s="94"/>
      <c r="M36" s="94"/>
      <c r="N36" s="94"/>
      <c r="O36" s="94"/>
      <c r="P36" s="94"/>
      <c r="Q36" s="94"/>
      <c r="R36" s="94"/>
      <c r="S36" s="94"/>
      <c r="T36" s="94"/>
      <c r="U36" s="94"/>
      <c r="V36" s="96"/>
      <c r="W36" s="44"/>
      <c r="X36" s="181"/>
      <c r="Y36" s="98"/>
      <c r="Z36" s="94"/>
      <c r="AA36" s="94"/>
      <c r="AB36" s="94"/>
      <c r="AC36" s="94"/>
      <c r="AD36" s="94"/>
      <c r="AE36" s="94"/>
      <c r="AF36" s="94"/>
      <c r="AG36" s="94"/>
      <c r="AH36" s="94"/>
      <c r="AI36" s="94"/>
      <c r="AJ36" s="94"/>
      <c r="AK36" s="121"/>
      <c r="AL36" s="103"/>
      <c r="AM36" s="95"/>
      <c r="AN36" s="94"/>
      <c r="AO36" s="94"/>
      <c r="AP36" s="94"/>
      <c r="AQ36" s="94"/>
      <c r="AR36" s="94"/>
      <c r="AS36" s="94"/>
      <c r="AT36" s="94"/>
      <c r="AU36" s="94"/>
      <c r="AV36" s="94"/>
      <c r="AW36" s="94"/>
      <c r="AX36" s="94"/>
      <c r="AY36" s="94"/>
      <c r="AZ36" s="121"/>
      <c r="BA36" s="103"/>
      <c r="BB36" s="181"/>
      <c r="BC36" s="52"/>
    </row>
    <row r="37" spans="1:55" ht="15">
      <c r="A37" s="61" t="s">
        <v>112</v>
      </c>
      <c r="B37" s="62"/>
      <c r="C37" s="124" t="s">
        <v>113</v>
      </c>
      <c r="D37" s="64">
        <f>+D38+D41+D44+D47+D54+D57+D60</f>
        <v>44750897000</v>
      </c>
      <c r="E37" s="64">
        <f>+E38+E41+E44+E47+E54+E57+E60</f>
        <v>0</v>
      </c>
      <c r="F37" s="64">
        <f>+F38+F41+F44+F47+F54+F57+F60</f>
        <v>0</v>
      </c>
      <c r="G37" s="64">
        <f>+G38+G41+G44+G47+G54+G57+G60</f>
        <v>0</v>
      </c>
      <c r="H37" s="64">
        <f t="shared" si="2"/>
        <v>0</v>
      </c>
      <c r="I37" s="64">
        <f t="shared" si="3"/>
        <v>44750897000</v>
      </c>
      <c r="J37" s="64">
        <f aca="true" t="shared" si="35" ref="J37:U37">+J38+J41+J44+J47+J54+J57+J60</f>
        <v>11201303680</v>
      </c>
      <c r="K37" s="64">
        <f t="shared" si="35"/>
        <v>0</v>
      </c>
      <c r="L37" s="64">
        <f t="shared" si="35"/>
        <v>0</v>
      </c>
      <c r="M37" s="64">
        <f t="shared" si="35"/>
        <v>0</v>
      </c>
      <c r="N37" s="64">
        <f t="shared" si="35"/>
        <v>0</v>
      </c>
      <c r="O37" s="64">
        <f t="shared" si="35"/>
        <v>0</v>
      </c>
      <c r="P37" s="64">
        <f t="shared" si="35"/>
        <v>0</v>
      </c>
      <c r="Q37" s="64">
        <f t="shared" si="35"/>
        <v>0</v>
      </c>
      <c r="R37" s="64">
        <f t="shared" si="35"/>
        <v>0</v>
      </c>
      <c r="S37" s="64">
        <f t="shared" si="35"/>
        <v>0</v>
      </c>
      <c r="T37" s="64">
        <f t="shared" si="35"/>
        <v>0</v>
      </c>
      <c r="U37" s="64">
        <f t="shared" si="35"/>
        <v>0</v>
      </c>
      <c r="V37" s="64">
        <f t="shared" si="5"/>
        <v>11201303680</v>
      </c>
      <c r="W37" s="65">
        <f t="shared" si="6"/>
        <v>0.2503034448672615</v>
      </c>
      <c r="X37" s="64">
        <f t="shared" si="0"/>
        <v>33549593320</v>
      </c>
      <c r="Y37" s="64">
        <f aca="true" t="shared" si="36" ref="Y37:AJ37">+Y38+Y41+Y44+Y47+Y54+Y57+Y60</f>
        <v>0</v>
      </c>
      <c r="Z37" s="64">
        <f t="shared" si="36"/>
        <v>0</v>
      </c>
      <c r="AA37" s="64">
        <f t="shared" si="36"/>
        <v>0</v>
      </c>
      <c r="AB37" s="64">
        <f t="shared" si="36"/>
        <v>0</v>
      </c>
      <c r="AC37" s="64">
        <f t="shared" si="36"/>
        <v>0</v>
      </c>
      <c r="AD37" s="64">
        <f t="shared" si="36"/>
        <v>0</v>
      </c>
      <c r="AE37" s="64">
        <f t="shared" si="36"/>
        <v>0</v>
      </c>
      <c r="AF37" s="64">
        <f t="shared" si="36"/>
        <v>0</v>
      </c>
      <c r="AG37" s="64">
        <f t="shared" si="36"/>
        <v>0</v>
      </c>
      <c r="AH37" s="64">
        <f t="shared" si="36"/>
        <v>0</v>
      </c>
      <c r="AI37" s="64">
        <f t="shared" si="36"/>
        <v>0</v>
      </c>
      <c r="AJ37" s="64">
        <f t="shared" si="36"/>
        <v>0</v>
      </c>
      <c r="AK37" s="64">
        <f t="shared" si="8"/>
        <v>0</v>
      </c>
      <c r="AL37" s="68">
        <f t="shared" si="9"/>
        <v>0</v>
      </c>
      <c r="AM37" s="64">
        <f t="shared" si="1"/>
        <v>44750897000</v>
      </c>
      <c r="AN37" s="64">
        <f aca="true" t="shared" si="37" ref="AN37:AY37">+AN38+AN41+AN44+AN47+AN54+AN57+AN60</f>
        <v>0</v>
      </c>
      <c r="AO37" s="64">
        <f t="shared" si="37"/>
        <v>0</v>
      </c>
      <c r="AP37" s="64">
        <f t="shared" si="37"/>
        <v>0</v>
      </c>
      <c r="AQ37" s="64">
        <f t="shared" si="37"/>
        <v>0</v>
      </c>
      <c r="AR37" s="64">
        <f t="shared" si="37"/>
        <v>0</v>
      </c>
      <c r="AS37" s="64">
        <f t="shared" si="37"/>
        <v>0</v>
      </c>
      <c r="AT37" s="64">
        <f t="shared" si="37"/>
        <v>0</v>
      </c>
      <c r="AU37" s="64">
        <f t="shared" si="37"/>
        <v>0</v>
      </c>
      <c r="AV37" s="64">
        <f t="shared" si="37"/>
        <v>0</v>
      </c>
      <c r="AW37" s="64">
        <f t="shared" si="37"/>
        <v>0</v>
      </c>
      <c r="AX37" s="64">
        <f t="shared" si="37"/>
        <v>0</v>
      </c>
      <c r="AY37" s="64">
        <f t="shared" si="37"/>
        <v>0</v>
      </c>
      <c r="AZ37" s="64">
        <f t="shared" si="11"/>
        <v>0</v>
      </c>
      <c r="BA37" s="68" t="str">
        <f t="shared" si="12"/>
        <v> </v>
      </c>
      <c r="BB37" s="64">
        <f t="shared" si="13"/>
        <v>0</v>
      </c>
      <c r="BC37" s="52"/>
    </row>
    <row r="38" spans="1:55" ht="15">
      <c r="A38" s="125" t="s">
        <v>114</v>
      </c>
      <c r="B38" s="126">
        <v>21</v>
      </c>
      <c r="C38" s="127" t="s">
        <v>115</v>
      </c>
      <c r="D38" s="128">
        <f>+D39+D40</f>
        <v>4101260000</v>
      </c>
      <c r="E38" s="128">
        <f>+E39+E40</f>
        <v>0</v>
      </c>
      <c r="F38" s="128">
        <f>+F39+F40</f>
        <v>0</v>
      </c>
      <c r="G38" s="128">
        <f>+G39+G40</f>
        <v>0</v>
      </c>
      <c r="H38" s="128">
        <f t="shared" si="2"/>
        <v>0</v>
      </c>
      <c r="I38" s="129">
        <f t="shared" si="3"/>
        <v>4101260000</v>
      </c>
      <c r="J38" s="128">
        <f aca="true" t="shared" si="38" ref="J38:U38">+J39+J40</f>
        <v>1033097072</v>
      </c>
      <c r="K38" s="128">
        <f t="shared" si="38"/>
        <v>0</v>
      </c>
      <c r="L38" s="128">
        <f t="shared" si="38"/>
        <v>0</v>
      </c>
      <c r="M38" s="128">
        <f t="shared" si="38"/>
        <v>0</v>
      </c>
      <c r="N38" s="128">
        <f t="shared" si="38"/>
        <v>0</v>
      </c>
      <c r="O38" s="128">
        <f t="shared" si="38"/>
        <v>0</v>
      </c>
      <c r="P38" s="128">
        <f t="shared" si="38"/>
        <v>0</v>
      </c>
      <c r="Q38" s="128">
        <f t="shared" si="38"/>
        <v>0</v>
      </c>
      <c r="R38" s="128">
        <f t="shared" si="38"/>
        <v>0</v>
      </c>
      <c r="S38" s="128">
        <f t="shared" si="38"/>
        <v>0</v>
      </c>
      <c r="T38" s="128">
        <f t="shared" si="38"/>
        <v>0</v>
      </c>
      <c r="U38" s="128">
        <f t="shared" si="38"/>
        <v>0</v>
      </c>
      <c r="V38" s="128">
        <f t="shared" si="5"/>
        <v>1033097072</v>
      </c>
      <c r="W38" s="130">
        <f t="shared" si="6"/>
        <v>0.2518974832124762</v>
      </c>
      <c r="X38" s="128">
        <f t="shared" si="0"/>
        <v>3068162928</v>
      </c>
      <c r="Y38" s="128">
        <f aca="true" t="shared" si="39" ref="Y38:AJ38">+Y39+Y40</f>
        <v>0</v>
      </c>
      <c r="Z38" s="128">
        <f t="shared" si="39"/>
        <v>0</v>
      </c>
      <c r="AA38" s="128">
        <f t="shared" si="39"/>
        <v>0</v>
      </c>
      <c r="AB38" s="128">
        <f t="shared" si="39"/>
        <v>0</v>
      </c>
      <c r="AC38" s="128">
        <f t="shared" si="39"/>
        <v>0</v>
      </c>
      <c r="AD38" s="128">
        <f t="shared" si="39"/>
        <v>0</v>
      </c>
      <c r="AE38" s="128">
        <f t="shared" si="39"/>
        <v>0</v>
      </c>
      <c r="AF38" s="128">
        <f t="shared" si="39"/>
        <v>0</v>
      </c>
      <c r="AG38" s="128">
        <f t="shared" si="39"/>
        <v>0</v>
      </c>
      <c r="AH38" s="128">
        <f t="shared" si="39"/>
        <v>0</v>
      </c>
      <c r="AI38" s="128">
        <f t="shared" si="39"/>
        <v>0</v>
      </c>
      <c r="AJ38" s="128">
        <f t="shared" si="39"/>
        <v>0</v>
      </c>
      <c r="AK38" s="131">
        <f t="shared" si="8"/>
        <v>0</v>
      </c>
      <c r="AL38" s="132">
        <f t="shared" si="9"/>
        <v>0</v>
      </c>
      <c r="AM38" s="128">
        <f t="shared" si="1"/>
        <v>4101260000</v>
      </c>
      <c r="AN38" s="128">
        <f aca="true" t="shared" si="40" ref="AN38:AY38">+AN39+AN40</f>
        <v>0</v>
      </c>
      <c r="AO38" s="128">
        <f t="shared" si="40"/>
        <v>0</v>
      </c>
      <c r="AP38" s="128">
        <f t="shared" si="40"/>
        <v>0</v>
      </c>
      <c r="AQ38" s="128">
        <f t="shared" si="40"/>
        <v>0</v>
      </c>
      <c r="AR38" s="128">
        <f t="shared" si="40"/>
        <v>0</v>
      </c>
      <c r="AS38" s="128">
        <f t="shared" si="40"/>
        <v>0</v>
      </c>
      <c r="AT38" s="128">
        <f t="shared" si="40"/>
        <v>0</v>
      </c>
      <c r="AU38" s="128">
        <f t="shared" si="40"/>
        <v>0</v>
      </c>
      <c r="AV38" s="128">
        <f t="shared" si="40"/>
        <v>0</v>
      </c>
      <c r="AW38" s="128">
        <f t="shared" si="40"/>
        <v>0</v>
      </c>
      <c r="AX38" s="128">
        <f t="shared" si="40"/>
        <v>0</v>
      </c>
      <c r="AY38" s="128">
        <f t="shared" si="40"/>
        <v>0</v>
      </c>
      <c r="AZ38" s="128">
        <f t="shared" si="11"/>
        <v>0</v>
      </c>
      <c r="BA38" s="132" t="str">
        <f t="shared" si="12"/>
        <v> </v>
      </c>
      <c r="BB38" s="128">
        <f t="shared" si="13"/>
        <v>0</v>
      </c>
      <c r="BC38" s="52"/>
    </row>
    <row r="39" spans="1:55" ht="15">
      <c r="A39" s="133" t="s">
        <v>116</v>
      </c>
      <c r="B39" s="134">
        <v>21</v>
      </c>
      <c r="C39" s="92" t="s">
        <v>196</v>
      </c>
      <c r="D39" s="94">
        <v>4101260000</v>
      </c>
      <c r="E39" s="93"/>
      <c r="F39" s="93"/>
      <c r="G39" s="93"/>
      <c r="H39" s="95">
        <f t="shared" si="2"/>
        <v>0</v>
      </c>
      <c r="I39" s="95">
        <f t="shared" si="3"/>
        <v>4101260000</v>
      </c>
      <c r="J39" s="94">
        <v>1033097072</v>
      </c>
      <c r="K39" s="94"/>
      <c r="L39" s="94"/>
      <c r="M39" s="94"/>
      <c r="N39" s="135"/>
      <c r="O39" s="94"/>
      <c r="P39" s="94"/>
      <c r="Q39" s="94"/>
      <c r="R39" s="94"/>
      <c r="S39" s="94"/>
      <c r="T39" s="94"/>
      <c r="U39" s="94"/>
      <c r="V39" s="121">
        <f t="shared" si="5"/>
        <v>1033097072</v>
      </c>
      <c r="W39" s="44">
        <f t="shared" si="6"/>
        <v>0.2518974832124762</v>
      </c>
      <c r="X39" s="97">
        <f t="shared" si="0"/>
        <v>3068162928</v>
      </c>
      <c r="Y39" s="136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31">
        <f t="shared" si="8"/>
        <v>0</v>
      </c>
      <c r="AL39" s="103">
        <f t="shared" si="9"/>
        <v>0</v>
      </c>
      <c r="AM39" s="95">
        <f t="shared" si="1"/>
        <v>4101260000</v>
      </c>
      <c r="AN39" s="121"/>
      <c r="AO39" s="121"/>
      <c r="AP39" s="121"/>
      <c r="AQ39" s="121"/>
      <c r="AR39" s="121"/>
      <c r="AS39" s="121"/>
      <c r="AT39" s="121"/>
      <c r="AU39" s="121"/>
      <c r="AV39" s="121"/>
      <c r="AW39" s="121"/>
      <c r="AX39" s="121"/>
      <c r="AY39" s="121"/>
      <c r="AZ39" s="121">
        <f t="shared" si="11"/>
        <v>0</v>
      </c>
      <c r="BA39" s="103" t="str">
        <f t="shared" si="12"/>
        <v> </v>
      </c>
      <c r="BB39" s="106">
        <f t="shared" si="13"/>
        <v>0</v>
      </c>
      <c r="BC39" s="52"/>
    </row>
    <row r="40" spans="1:55" ht="15">
      <c r="A40" s="133" t="s">
        <v>117</v>
      </c>
      <c r="B40" s="134">
        <v>21</v>
      </c>
      <c r="C40" s="92" t="s">
        <v>197</v>
      </c>
      <c r="D40" s="94">
        <v>0</v>
      </c>
      <c r="E40" s="93"/>
      <c r="F40" s="93"/>
      <c r="G40" s="93"/>
      <c r="H40" s="95">
        <f t="shared" si="2"/>
        <v>0</v>
      </c>
      <c r="I40" s="95">
        <f t="shared" si="3"/>
        <v>0</v>
      </c>
      <c r="J40" s="94">
        <v>0</v>
      </c>
      <c r="K40" s="94"/>
      <c r="L40" s="94"/>
      <c r="M40" s="94"/>
      <c r="N40" s="135"/>
      <c r="O40" s="94"/>
      <c r="P40" s="94"/>
      <c r="Q40" s="94"/>
      <c r="R40" s="94"/>
      <c r="S40" s="94"/>
      <c r="T40" s="94"/>
      <c r="U40" s="94"/>
      <c r="V40" s="121">
        <f t="shared" si="5"/>
        <v>0</v>
      </c>
      <c r="W40" s="44" t="str">
        <f t="shared" si="6"/>
        <v> </v>
      </c>
      <c r="X40" s="97">
        <f t="shared" si="0"/>
        <v>0</v>
      </c>
      <c r="Y40" s="136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31">
        <f t="shared" si="8"/>
        <v>0</v>
      </c>
      <c r="AL40" s="103" t="str">
        <f t="shared" si="9"/>
        <v> </v>
      </c>
      <c r="AM40" s="95">
        <f t="shared" si="1"/>
        <v>0</v>
      </c>
      <c r="AN40" s="121"/>
      <c r="AO40" s="121"/>
      <c r="AP40" s="121"/>
      <c r="AQ40" s="121"/>
      <c r="AR40" s="121"/>
      <c r="AS40" s="121"/>
      <c r="AT40" s="121"/>
      <c r="AU40" s="121"/>
      <c r="AV40" s="121"/>
      <c r="AW40" s="121"/>
      <c r="AX40" s="121"/>
      <c r="AY40" s="121"/>
      <c r="AZ40" s="121">
        <f t="shared" si="11"/>
        <v>0</v>
      </c>
      <c r="BA40" s="103" t="str">
        <f t="shared" si="12"/>
        <v> </v>
      </c>
      <c r="BB40" s="106">
        <f t="shared" si="13"/>
        <v>0</v>
      </c>
      <c r="BC40" s="52"/>
    </row>
    <row r="41" spans="1:55" ht="15">
      <c r="A41" s="125" t="s">
        <v>118</v>
      </c>
      <c r="B41" s="126">
        <v>22</v>
      </c>
      <c r="C41" s="127" t="s">
        <v>85</v>
      </c>
      <c r="D41" s="128">
        <f>+D42+D43</f>
        <v>4955253000</v>
      </c>
      <c r="E41" s="128">
        <f>+E42+E43</f>
        <v>0</v>
      </c>
      <c r="F41" s="128">
        <f>+F42+F43</f>
        <v>0</v>
      </c>
      <c r="G41" s="128">
        <f>+G42+G43</f>
        <v>0</v>
      </c>
      <c r="H41" s="128">
        <f t="shared" si="2"/>
        <v>0</v>
      </c>
      <c r="I41" s="137">
        <f t="shared" si="3"/>
        <v>4955253000</v>
      </c>
      <c r="J41" s="128">
        <f aca="true" t="shared" si="41" ref="J41:U41">+J42+J43</f>
        <v>832336749</v>
      </c>
      <c r="K41" s="128">
        <f t="shared" si="41"/>
        <v>0</v>
      </c>
      <c r="L41" s="128">
        <f t="shared" si="41"/>
        <v>0</v>
      </c>
      <c r="M41" s="128">
        <f t="shared" si="41"/>
        <v>0</v>
      </c>
      <c r="N41" s="128">
        <f t="shared" si="41"/>
        <v>0</v>
      </c>
      <c r="O41" s="128">
        <f t="shared" si="41"/>
        <v>0</v>
      </c>
      <c r="P41" s="128">
        <f t="shared" si="41"/>
        <v>0</v>
      </c>
      <c r="Q41" s="128">
        <f t="shared" si="41"/>
        <v>0</v>
      </c>
      <c r="R41" s="128">
        <f t="shared" si="41"/>
        <v>0</v>
      </c>
      <c r="S41" s="128">
        <f t="shared" si="41"/>
        <v>0</v>
      </c>
      <c r="T41" s="128">
        <f t="shared" si="41"/>
        <v>0</v>
      </c>
      <c r="U41" s="128">
        <f t="shared" si="41"/>
        <v>0</v>
      </c>
      <c r="V41" s="128">
        <f t="shared" si="5"/>
        <v>832336749</v>
      </c>
      <c r="W41" s="138">
        <f t="shared" si="6"/>
        <v>0.16797058576020235</v>
      </c>
      <c r="X41" s="128">
        <f t="shared" si="0"/>
        <v>4122916251</v>
      </c>
      <c r="Y41" s="128">
        <f aca="true" t="shared" si="42" ref="Y41:AJ41">+Y42+Y43</f>
        <v>0</v>
      </c>
      <c r="Z41" s="128">
        <f t="shared" si="42"/>
        <v>0</v>
      </c>
      <c r="AA41" s="128">
        <f t="shared" si="42"/>
        <v>0</v>
      </c>
      <c r="AB41" s="128">
        <f t="shared" si="42"/>
        <v>0</v>
      </c>
      <c r="AC41" s="128">
        <f t="shared" si="42"/>
        <v>0</v>
      </c>
      <c r="AD41" s="128">
        <f t="shared" si="42"/>
        <v>0</v>
      </c>
      <c r="AE41" s="128">
        <f t="shared" si="42"/>
        <v>0</v>
      </c>
      <c r="AF41" s="128">
        <f t="shared" si="42"/>
        <v>0</v>
      </c>
      <c r="AG41" s="128">
        <f t="shared" si="42"/>
        <v>0</v>
      </c>
      <c r="AH41" s="128">
        <f t="shared" si="42"/>
        <v>0</v>
      </c>
      <c r="AI41" s="128">
        <f t="shared" si="42"/>
        <v>0</v>
      </c>
      <c r="AJ41" s="128">
        <f t="shared" si="42"/>
        <v>0</v>
      </c>
      <c r="AK41" s="128">
        <f t="shared" si="8"/>
        <v>0</v>
      </c>
      <c r="AL41" s="139">
        <f t="shared" si="9"/>
        <v>0</v>
      </c>
      <c r="AM41" s="128">
        <f t="shared" si="1"/>
        <v>4955253000</v>
      </c>
      <c r="AN41" s="128">
        <f aca="true" t="shared" si="43" ref="AN41:AY41">+AN42+AN43</f>
        <v>0</v>
      </c>
      <c r="AO41" s="128">
        <f t="shared" si="43"/>
        <v>0</v>
      </c>
      <c r="AP41" s="128">
        <f t="shared" si="43"/>
        <v>0</v>
      </c>
      <c r="AQ41" s="128">
        <f t="shared" si="43"/>
        <v>0</v>
      </c>
      <c r="AR41" s="128">
        <f t="shared" si="43"/>
        <v>0</v>
      </c>
      <c r="AS41" s="128">
        <f t="shared" si="43"/>
        <v>0</v>
      </c>
      <c r="AT41" s="128">
        <f t="shared" si="43"/>
        <v>0</v>
      </c>
      <c r="AU41" s="128">
        <f t="shared" si="43"/>
        <v>0</v>
      </c>
      <c r="AV41" s="128">
        <f t="shared" si="43"/>
        <v>0</v>
      </c>
      <c r="AW41" s="128">
        <f t="shared" si="43"/>
        <v>0</v>
      </c>
      <c r="AX41" s="128">
        <f t="shared" si="43"/>
        <v>0</v>
      </c>
      <c r="AY41" s="128">
        <f t="shared" si="43"/>
        <v>0</v>
      </c>
      <c r="AZ41" s="128">
        <f t="shared" si="11"/>
        <v>0</v>
      </c>
      <c r="BA41" s="139" t="str">
        <f t="shared" si="12"/>
        <v> </v>
      </c>
      <c r="BB41" s="128">
        <f t="shared" si="13"/>
        <v>0</v>
      </c>
      <c r="BC41" s="52"/>
    </row>
    <row r="42" spans="1:55" ht="15">
      <c r="A42" s="133" t="s">
        <v>119</v>
      </c>
      <c r="B42" s="134">
        <v>22</v>
      </c>
      <c r="C42" s="92" t="s">
        <v>198</v>
      </c>
      <c r="D42" s="94">
        <v>4829291000</v>
      </c>
      <c r="E42" s="93"/>
      <c r="F42" s="93"/>
      <c r="G42" s="93"/>
      <c r="H42" s="95">
        <f t="shared" si="2"/>
        <v>0</v>
      </c>
      <c r="I42" s="95">
        <f t="shared" si="3"/>
        <v>4829291000</v>
      </c>
      <c r="J42" s="94">
        <v>818069308</v>
      </c>
      <c r="K42" s="94"/>
      <c r="L42" s="94"/>
      <c r="M42" s="94"/>
      <c r="N42" s="135"/>
      <c r="O42" s="94"/>
      <c r="P42" s="94"/>
      <c r="Q42" s="94"/>
      <c r="R42" s="94"/>
      <c r="S42" s="94"/>
      <c r="T42" s="94"/>
      <c r="U42" s="94"/>
      <c r="V42" s="121">
        <f t="shared" si="5"/>
        <v>818069308</v>
      </c>
      <c r="W42" s="44">
        <f t="shared" si="6"/>
        <v>0.16939739353043748</v>
      </c>
      <c r="X42" s="97">
        <f t="shared" si="0"/>
        <v>4011221692</v>
      </c>
      <c r="Y42" s="136"/>
      <c r="Z42" s="121"/>
      <c r="AA42" s="121"/>
      <c r="AB42" s="121"/>
      <c r="AC42" s="121"/>
      <c r="AD42" s="121"/>
      <c r="AE42" s="121"/>
      <c r="AF42" s="121"/>
      <c r="AG42" s="121"/>
      <c r="AH42" s="121"/>
      <c r="AI42" s="121"/>
      <c r="AJ42" s="121"/>
      <c r="AK42" s="131">
        <f t="shared" si="8"/>
        <v>0</v>
      </c>
      <c r="AL42" s="103">
        <f t="shared" si="9"/>
        <v>0</v>
      </c>
      <c r="AM42" s="95">
        <f t="shared" si="1"/>
        <v>4829291000</v>
      </c>
      <c r="AN42" s="121"/>
      <c r="AO42" s="121"/>
      <c r="AP42" s="121"/>
      <c r="AQ42" s="121"/>
      <c r="AR42" s="121"/>
      <c r="AS42" s="121"/>
      <c r="AT42" s="121"/>
      <c r="AU42" s="121"/>
      <c r="AV42" s="121"/>
      <c r="AW42" s="121"/>
      <c r="AX42" s="121"/>
      <c r="AY42" s="121"/>
      <c r="AZ42" s="121">
        <f t="shared" si="11"/>
        <v>0</v>
      </c>
      <c r="BA42" s="103" t="str">
        <f t="shared" si="12"/>
        <v> </v>
      </c>
      <c r="BB42" s="106">
        <f t="shared" si="13"/>
        <v>0</v>
      </c>
      <c r="BC42" s="52"/>
    </row>
    <row r="43" spans="1:55" ht="15">
      <c r="A43" s="133" t="s">
        <v>120</v>
      </c>
      <c r="B43" s="134">
        <v>22</v>
      </c>
      <c r="C43" s="92" t="s">
        <v>199</v>
      </c>
      <c r="D43" s="94">
        <v>125962000</v>
      </c>
      <c r="E43" s="93"/>
      <c r="F43" s="93"/>
      <c r="G43" s="93"/>
      <c r="H43" s="95">
        <f t="shared" si="2"/>
        <v>0</v>
      </c>
      <c r="I43" s="95">
        <f t="shared" si="3"/>
        <v>125962000</v>
      </c>
      <c r="J43" s="94">
        <v>14267441</v>
      </c>
      <c r="K43" s="94"/>
      <c r="L43" s="94"/>
      <c r="M43" s="94"/>
      <c r="N43" s="135"/>
      <c r="O43" s="94"/>
      <c r="P43" s="94"/>
      <c r="Q43" s="94"/>
      <c r="R43" s="94"/>
      <c r="S43" s="94"/>
      <c r="T43" s="94"/>
      <c r="U43" s="94"/>
      <c r="V43" s="121">
        <f t="shared" si="5"/>
        <v>14267441</v>
      </c>
      <c r="W43" s="44">
        <f t="shared" si="6"/>
        <v>0.1132678188660072</v>
      </c>
      <c r="X43" s="97">
        <f t="shared" si="0"/>
        <v>111694559</v>
      </c>
      <c r="Y43" s="136"/>
      <c r="Z43" s="121"/>
      <c r="AA43" s="121"/>
      <c r="AB43" s="121"/>
      <c r="AC43" s="121"/>
      <c r="AD43" s="121"/>
      <c r="AE43" s="121"/>
      <c r="AF43" s="121"/>
      <c r="AG43" s="121"/>
      <c r="AH43" s="121"/>
      <c r="AI43" s="121"/>
      <c r="AJ43" s="121"/>
      <c r="AK43" s="131">
        <f t="shared" si="8"/>
        <v>0</v>
      </c>
      <c r="AL43" s="103">
        <f t="shared" si="9"/>
        <v>0</v>
      </c>
      <c r="AM43" s="95">
        <f t="shared" si="1"/>
        <v>125962000</v>
      </c>
      <c r="AN43" s="121"/>
      <c r="AO43" s="121"/>
      <c r="AP43" s="121"/>
      <c r="AQ43" s="121"/>
      <c r="AR43" s="121"/>
      <c r="AS43" s="121"/>
      <c r="AT43" s="121"/>
      <c r="AU43" s="121"/>
      <c r="AV43" s="121"/>
      <c r="AW43" s="121"/>
      <c r="AX43" s="121"/>
      <c r="AY43" s="121"/>
      <c r="AZ43" s="121">
        <f t="shared" si="11"/>
        <v>0</v>
      </c>
      <c r="BA43" s="103" t="str">
        <f t="shared" si="12"/>
        <v> </v>
      </c>
      <c r="BB43" s="106">
        <f t="shared" si="13"/>
        <v>0</v>
      </c>
      <c r="BC43" s="52"/>
    </row>
    <row r="44" spans="1:55" ht="15">
      <c r="A44" s="125" t="s">
        <v>121</v>
      </c>
      <c r="B44" s="126">
        <v>23</v>
      </c>
      <c r="C44" s="127" t="s">
        <v>122</v>
      </c>
      <c r="D44" s="128">
        <f>+D45+D46</f>
        <v>32944983000</v>
      </c>
      <c r="E44" s="128">
        <f>+E45+E46</f>
        <v>0</v>
      </c>
      <c r="F44" s="128">
        <f>+F45+F46</f>
        <v>0</v>
      </c>
      <c r="G44" s="128">
        <f>+G45+G46</f>
        <v>0</v>
      </c>
      <c r="H44" s="128">
        <f t="shared" si="2"/>
        <v>0</v>
      </c>
      <c r="I44" s="137">
        <f t="shared" si="3"/>
        <v>32944983000</v>
      </c>
      <c r="J44" s="128">
        <f aca="true" t="shared" si="44" ref="J44:U44">+J45+J46</f>
        <v>8317611066</v>
      </c>
      <c r="K44" s="128">
        <f t="shared" si="44"/>
        <v>0</v>
      </c>
      <c r="L44" s="128">
        <f t="shared" si="44"/>
        <v>0</v>
      </c>
      <c r="M44" s="128">
        <f t="shared" si="44"/>
        <v>0</v>
      </c>
      <c r="N44" s="128">
        <f t="shared" si="44"/>
        <v>0</v>
      </c>
      <c r="O44" s="128">
        <f t="shared" si="44"/>
        <v>0</v>
      </c>
      <c r="P44" s="128">
        <f t="shared" si="44"/>
        <v>0</v>
      </c>
      <c r="Q44" s="128">
        <f t="shared" si="44"/>
        <v>0</v>
      </c>
      <c r="R44" s="128">
        <f t="shared" si="44"/>
        <v>0</v>
      </c>
      <c r="S44" s="128">
        <f t="shared" si="44"/>
        <v>0</v>
      </c>
      <c r="T44" s="128">
        <f t="shared" si="44"/>
        <v>0</v>
      </c>
      <c r="U44" s="128">
        <f t="shared" si="44"/>
        <v>0</v>
      </c>
      <c r="V44" s="128">
        <f t="shared" si="5"/>
        <v>8317611066</v>
      </c>
      <c r="W44" s="138">
        <f t="shared" si="6"/>
        <v>0.2524697331305346</v>
      </c>
      <c r="X44" s="128">
        <f t="shared" si="0"/>
        <v>24627371934</v>
      </c>
      <c r="Y44" s="128">
        <f aca="true" t="shared" si="45" ref="Y44:AJ44">+Y45+Y46</f>
        <v>0</v>
      </c>
      <c r="Z44" s="128">
        <f t="shared" si="45"/>
        <v>0</v>
      </c>
      <c r="AA44" s="128">
        <f t="shared" si="45"/>
        <v>0</v>
      </c>
      <c r="AB44" s="128">
        <f t="shared" si="45"/>
        <v>0</v>
      </c>
      <c r="AC44" s="128">
        <f t="shared" si="45"/>
        <v>0</v>
      </c>
      <c r="AD44" s="128">
        <f t="shared" si="45"/>
        <v>0</v>
      </c>
      <c r="AE44" s="128">
        <f t="shared" si="45"/>
        <v>0</v>
      </c>
      <c r="AF44" s="128">
        <f t="shared" si="45"/>
        <v>0</v>
      </c>
      <c r="AG44" s="128">
        <f t="shared" si="45"/>
        <v>0</v>
      </c>
      <c r="AH44" s="128">
        <f t="shared" si="45"/>
        <v>0</v>
      </c>
      <c r="AI44" s="128">
        <f t="shared" si="45"/>
        <v>0</v>
      </c>
      <c r="AJ44" s="128">
        <f t="shared" si="45"/>
        <v>0</v>
      </c>
      <c r="AK44" s="128">
        <f t="shared" si="8"/>
        <v>0</v>
      </c>
      <c r="AL44" s="139">
        <f t="shared" si="9"/>
        <v>0</v>
      </c>
      <c r="AM44" s="128">
        <f t="shared" si="1"/>
        <v>32944983000</v>
      </c>
      <c r="AN44" s="128">
        <f aca="true" t="shared" si="46" ref="AN44:AY44">+AN45+AN46</f>
        <v>0</v>
      </c>
      <c r="AO44" s="128">
        <f t="shared" si="46"/>
        <v>0</v>
      </c>
      <c r="AP44" s="128">
        <f t="shared" si="46"/>
        <v>0</v>
      </c>
      <c r="AQ44" s="128">
        <f t="shared" si="46"/>
        <v>0</v>
      </c>
      <c r="AR44" s="128">
        <f t="shared" si="46"/>
        <v>0</v>
      </c>
      <c r="AS44" s="128">
        <f t="shared" si="46"/>
        <v>0</v>
      </c>
      <c r="AT44" s="128">
        <f t="shared" si="46"/>
        <v>0</v>
      </c>
      <c r="AU44" s="128">
        <f t="shared" si="46"/>
        <v>0</v>
      </c>
      <c r="AV44" s="128">
        <f t="shared" si="46"/>
        <v>0</v>
      </c>
      <c r="AW44" s="128">
        <f t="shared" si="46"/>
        <v>0</v>
      </c>
      <c r="AX44" s="128">
        <f t="shared" si="46"/>
        <v>0</v>
      </c>
      <c r="AY44" s="128">
        <f t="shared" si="46"/>
        <v>0</v>
      </c>
      <c r="AZ44" s="128">
        <f t="shared" si="11"/>
        <v>0</v>
      </c>
      <c r="BA44" s="139" t="str">
        <f t="shared" si="12"/>
        <v> </v>
      </c>
      <c r="BB44" s="128">
        <f t="shared" si="13"/>
        <v>0</v>
      </c>
      <c r="BC44" s="52"/>
    </row>
    <row r="45" spans="1:55" ht="15">
      <c r="A45" s="133" t="s">
        <v>123</v>
      </c>
      <c r="B45" s="134">
        <v>23</v>
      </c>
      <c r="C45" s="92" t="s">
        <v>200</v>
      </c>
      <c r="D45" s="94">
        <v>28459633000</v>
      </c>
      <c r="E45" s="93"/>
      <c r="F45" s="93"/>
      <c r="G45" s="93"/>
      <c r="H45" s="95">
        <f t="shared" si="2"/>
        <v>0</v>
      </c>
      <c r="I45" s="95">
        <f t="shared" si="3"/>
        <v>28459633000</v>
      </c>
      <c r="J45" s="94">
        <v>8237163982</v>
      </c>
      <c r="K45" s="94"/>
      <c r="L45" s="94"/>
      <c r="M45" s="94"/>
      <c r="N45" s="135"/>
      <c r="O45" s="94"/>
      <c r="P45" s="94"/>
      <c r="Q45" s="94"/>
      <c r="R45" s="94"/>
      <c r="S45" s="94"/>
      <c r="T45" s="94"/>
      <c r="U45" s="94"/>
      <c r="V45" s="121">
        <f t="shared" si="5"/>
        <v>8237163982</v>
      </c>
      <c r="W45" s="44">
        <f t="shared" si="6"/>
        <v>0.28943324680258525</v>
      </c>
      <c r="X45" s="97">
        <f t="shared" si="0"/>
        <v>20222469018</v>
      </c>
      <c r="Y45" s="136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31">
        <f t="shared" si="8"/>
        <v>0</v>
      </c>
      <c r="AL45" s="103">
        <f t="shared" si="9"/>
        <v>0</v>
      </c>
      <c r="AM45" s="95">
        <f t="shared" si="1"/>
        <v>28459633000</v>
      </c>
      <c r="AN45" s="121"/>
      <c r="AO45" s="121"/>
      <c r="AP45" s="121"/>
      <c r="AQ45" s="121"/>
      <c r="AR45" s="121"/>
      <c r="AS45" s="121"/>
      <c r="AT45" s="121"/>
      <c r="AU45" s="121"/>
      <c r="AV45" s="121"/>
      <c r="AW45" s="121"/>
      <c r="AX45" s="121"/>
      <c r="AY45" s="121"/>
      <c r="AZ45" s="121">
        <f t="shared" si="11"/>
        <v>0</v>
      </c>
      <c r="BA45" s="103" t="str">
        <f t="shared" si="12"/>
        <v> </v>
      </c>
      <c r="BB45" s="106">
        <f t="shared" si="13"/>
        <v>0</v>
      </c>
      <c r="BC45" s="52"/>
    </row>
    <row r="46" spans="1:55" ht="15">
      <c r="A46" s="133" t="s">
        <v>124</v>
      </c>
      <c r="B46" s="134">
        <v>23</v>
      </c>
      <c r="C46" s="92" t="s">
        <v>201</v>
      </c>
      <c r="D46" s="94">
        <v>4485350000</v>
      </c>
      <c r="E46" s="93"/>
      <c r="F46" s="93"/>
      <c r="G46" s="93"/>
      <c r="H46" s="95">
        <f t="shared" si="2"/>
        <v>0</v>
      </c>
      <c r="I46" s="95">
        <f t="shared" si="3"/>
        <v>4485350000</v>
      </c>
      <c r="J46" s="94">
        <v>80447084</v>
      </c>
      <c r="K46" s="94"/>
      <c r="L46" s="94"/>
      <c r="M46" s="94"/>
      <c r="N46" s="135"/>
      <c r="O46" s="94"/>
      <c r="P46" s="94"/>
      <c r="Q46" s="94"/>
      <c r="R46" s="94"/>
      <c r="S46" s="94"/>
      <c r="T46" s="94"/>
      <c r="U46" s="94"/>
      <c r="V46" s="121">
        <f t="shared" si="5"/>
        <v>80447084</v>
      </c>
      <c r="W46" s="44">
        <f t="shared" si="6"/>
        <v>0.017935519859096836</v>
      </c>
      <c r="X46" s="97">
        <f t="shared" si="0"/>
        <v>4404902916</v>
      </c>
      <c r="Y46" s="136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  <c r="AK46" s="131">
        <f t="shared" si="8"/>
        <v>0</v>
      </c>
      <c r="AL46" s="103">
        <f t="shared" si="9"/>
        <v>0</v>
      </c>
      <c r="AM46" s="95">
        <f t="shared" si="1"/>
        <v>4485350000</v>
      </c>
      <c r="AN46" s="121"/>
      <c r="AO46" s="121"/>
      <c r="AP46" s="121"/>
      <c r="AQ46" s="121"/>
      <c r="AR46" s="121"/>
      <c r="AS46" s="121"/>
      <c r="AT46" s="121"/>
      <c r="AU46" s="121"/>
      <c r="AV46" s="121"/>
      <c r="AW46" s="121"/>
      <c r="AX46" s="121"/>
      <c r="AY46" s="121"/>
      <c r="AZ46" s="121">
        <f t="shared" si="11"/>
        <v>0</v>
      </c>
      <c r="BA46" s="103" t="str">
        <f t="shared" si="12"/>
        <v> </v>
      </c>
      <c r="BB46" s="106">
        <f t="shared" si="13"/>
        <v>0</v>
      </c>
      <c r="BC46" s="52"/>
    </row>
    <row r="47" spans="1:55" ht="15">
      <c r="A47" s="109" t="s">
        <v>125</v>
      </c>
      <c r="B47" s="110"/>
      <c r="C47" s="111" t="s">
        <v>126</v>
      </c>
      <c r="D47" s="112">
        <f>+D48+D51</f>
        <v>1754793000</v>
      </c>
      <c r="E47" s="112">
        <f aca="true" t="shared" si="47" ref="E47:U47">+E48+E51</f>
        <v>0</v>
      </c>
      <c r="F47" s="112">
        <f t="shared" si="47"/>
        <v>0</v>
      </c>
      <c r="G47" s="112">
        <f t="shared" si="47"/>
        <v>0</v>
      </c>
      <c r="H47" s="112">
        <f t="shared" si="2"/>
        <v>0</v>
      </c>
      <c r="I47" s="112">
        <f t="shared" si="3"/>
        <v>1754793000</v>
      </c>
      <c r="J47" s="112">
        <f t="shared" si="47"/>
        <v>422979043</v>
      </c>
      <c r="K47" s="112">
        <f t="shared" si="47"/>
        <v>0</v>
      </c>
      <c r="L47" s="112">
        <f t="shared" si="47"/>
        <v>0</v>
      </c>
      <c r="M47" s="112">
        <f t="shared" si="47"/>
        <v>0</v>
      </c>
      <c r="N47" s="112">
        <f t="shared" si="47"/>
        <v>0</v>
      </c>
      <c r="O47" s="112">
        <f t="shared" si="47"/>
        <v>0</v>
      </c>
      <c r="P47" s="112">
        <f t="shared" si="47"/>
        <v>0</v>
      </c>
      <c r="Q47" s="112">
        <f t="shared" si="47"/>
        <v>0</v>
      </c>
      <c r="R47" s="112">
        <f t="shared" si="47"/>
        <v>0</v>
      </c>
      <c r="S47" s="112">
        <f t="shared" si="47"/>
        <v>0</v>
      </c>
      <c r="T47" s="112">
        <f t="shared" si="47"/>
        <v>0</v>
      </c>
      <c r="U47" s="112">
        <f t="shared" si="47"/>
        <v>0</v>
      </c>
      <c r="V47" s="112">
        <f t="shared" si="5"/>
        <v>422979043</v>
      </c>
      <c r="W47" s="114">
        <f t="shared" si="6"/>
        <v>0.24104213032534322</v>
      </c>
      <c r="X47" s="112">
        <f t="shared" si="0"/>
        <v>1331813957</v>
      </c>
      <c r="Y47" s="112">
        <f aca="true" t="shared" si="48" ref="Y47:AJ47">+Y48+Y51</f>
        <v>0</v>
      </c>
      <c r="Z47" s="112">
        <f t="shared" si="48"/>
        <v>0</v>
      </c>
      <c r="AA47" s="112">
        <f t="shared" si="48"/>
        <v>0</v>
      </c>
      <c r="AB47" s="112">
        <f t="shared" si="48"/>
        <v>0</v>
      </c>
      <c r="AC47" s="112">
        <f t="shared" si="48"/>
        <v>0</v>
      </c>
      <c r="AD47" s="112">
        <f t="shared" si="48"/>
        <v>0</v>
      </c>
      <c r="AE47" s="112">
        <f t="shared" si="48"/>
        <v>0</v>
      </c>
      <c r="AF47" s="112">
        <f t="shared" si="48"/>
        <v>0</v>
      </c>
      <c r="AG47" s="112">
        <f t="shared" si="48"/>
        <v>0</v>
      </c>
      <c r="AH47" s="112">
        <f t="shared" si="48"/>
        <v>0</v>
      </c>
      <c r="AI47" s="112">
        <f t="shared" si="48"/>
        <v>0</v>
      </c>
      <c r="AJ47" s="112">
        <f t="shared" si="48"/>
        <v>0</v>
      </c>
      <c r="AK47" s="112">
        <f t="shared" si="8"/>
        <v>0</v>
      </c>
      <c r="AL47" s="118">
        <f t="shared" si="9"/>
        <v>0</v>
      </c>
      <c r="AM47" s="112">
        <f t="shared" si="1"/>
        <v>1754793000</v>
      </c>
      <c r="AN47" s="112">
        <f aca="true" t="shared" si="49" ref="AN47:AY47">+AN48+AN51</f>
        <v>0</v>
      </c>
      <c r="AO47" s="112">
        <f t="shared" si="49"/>
        <v>0</v>
      </c>
      <c r="AP47" s="112">
        <f t="shared" si="49"/>
        <v>0</v>
      </c>
      <c r="AQ47" s="112">
        <f t="shared" si="49"/>
        <v>0</v>
      </c>
      <c r="AR47" s="112">
        <f t="shared" si="49"/>
        <v>0</v>
      </c>
      <c r="AS47" s="112">
        <f t="shared" si="49"/>
        <v>0</v>
      </c>
      <c r="AT47" s="112">
        <f t="shared" si="49"/>
        <v>0</v>
      </c>
      <c r="AU47" s="112">
        <f t="shared" si="49"/>
        <v>0</v>
      </c>
      <c r="AV47" s="112">
        <f t="shared" si="49"/>
        <v>0</v>
      </c>
      <c r="AW47" s="112">
        <f t="shared" si="49"/>
        <v>0</v>
      </c>
      <c r="AX47" s="112">
        <f t="shared" si="49"/>
        <v>0</v>
      </c>
      <c r="AY47" s="112">
        <f t="shared" si="49"/>
        <v>0</v>
      </c>
      <c r="AZ47" s="112">
        <f t="shared" si="11"/>
        <v>0</v>
      </c>
      <c r="BA47" s="118" t="str">
        <f t="shared" si="12"/>
        <v> </v>
      </c>
      <c r="BB47" s="112">
        <f t="shared" si="13"/>
        <v>0</v>
      </c>
      <c r="BC47" s="52"/>
    </row>
    <row r="48" spans="1:55" ht="15">
      <c r="A48" s="125" t="s">
        <v>127</v>
      </c>
      <c r="B48" s="126">
        <v>24</v>
      </c>
      <c r="C48" s="127" t="s">
        <v>93</v>
      </c>
      <c r="D48" s="128">
        <f>+D49+D50</f>
        <v>1714936000</v>
      </c>
      <c r="E48" s="128">
        <f>+E49+E50</f>
        <v>0</v>
      </c>
      <c r="F48" s="128">
        <f>+F49+F50</f>
        <v>0</v>
      </c>
      <c r="G48" s="128">
        <f>+G49+G50</f>
        <v>0</v>
      </c>
      <c r="H48" s="128">
        <f t="shared" si="2"/>
        <v>0</v>
      </c>
      <c r="I48" s="137">
        <f t="shared" si="3"/>
        <v>1714936000</v>
      </c>
      <c r="J48" s="128">
        <f aca="true" t="shared" si="50" ref="J48:U48">+J49+J50</f>
        <v>422979043</v>
      </c>
      <c r="K48" s="128">
        <f t="shared" si="50"/>
        <v>0</v>
      </c>
      <c r="L48" s="128">
        <f t="shared" si="50"/>
        <v>0</v>
      </c>
      <c r="M48" s="128">
        <f t="shared" si="50"/>
        <v>0</v>
      </c>
      <c r="N48" s="128">
        <f t="shared" si="50"/>
        <v>0</v>
      </c>
      <c r="O48" s="128">
        <f t="shared" si="50"/>
        <v>0</v>
      </c>
      <c r="P48" s="128">
        <f t="shared" si="50"/>
        <v>0</v>
      </c>
      <c r="Q48" s="128">
        <f t="shared" si="50"/>
        <v>0</v>
      </c>
      <c r="R48" s="128">
        <f t="shared" si="50"/>
        <v>0</v>
      </c>
      <c r="S48" s="128">
        <f t="shared" si="50"/>
        <v>0</v>
      </c>
      <c r="T48" s="128">
        <f t="shared" si="50"/>
        <v>0</v>
      </c>
      <c r="U48" s="128">
        <f t="shared" si="50"/>
        <v>0</v>
      </c>
      <c r="V48" s="128">
        <f t="shared" si="5"/>
        <v>422979043</v>
      </c>
      <c r="W48" s="138">
        <f t="shared" si="6"/>
        <v>0.24664421471121956</v>
      </c>
      <c r="X48" s="128">
        <f t="shared" si="0"/>
        <v>1291956957</v>
      </c>
      <c r="Y48" s="128">
        <f aca="true" t="shared" si="51" ref="Y48:AJ48">+Y49+Y50</f>
        <v>0</v>
      </c>
      <c r="Z48" s="128">
        <f t="shared" si="51"/>
        <v>0</v>
      </c>
      <c r="AA48" s="128">
        <f t="shared" si="51"/>
        <v>0</v>
      </c>
      <c r="AB48" s="128">
        <f t="shared" si="51"/>
        <v>0</v>
      </c>
      <c r="AC48" s="128">
        <f t="shared" si="51"/>
        <v>0</v>
      </c>
      <c r="AD48" s="128">
        <f t="shared" si="51"/>
        <v>0</v>
      </c>
      <c r="AE48" s="128">
        <f t="shared" si="51"/>
        <v>0</v>
      </c>
      <c r="AF48" s="128">
        <f t="shared" si="51"/>
        <v>0</v>
      </c>
      <c r="AG48" s="128">
        <f t="shared" si="51"/>
        <v>0</v>
      </c>
      <c r="AH48" s="128">
        <f t="shared" si="51"/>
        <v>0</v>
      </c>
      <c r="AI48" s="128">
        <f t="shared" si="51"/>
        <v>0</v>
      </c>
      <c r="AJ48" s="128">
        <f t="shared" si="51"/>
        <v>0</v>
      </c>
      <c r="AK48" s="128">
        <f t="shared" si="8"/>
        <v>0</v>
      </c>
      <c r="AL48" s="139">
        <f t="shared" si="9"/>
        <v>0</v>
      </c>
      <c r="AM48" s="128">
        <f t="shared" si="1"/>
        <v>1714936000</v>
      </c>
      <c r="AN48" s="128">
        <f aca="true" t="shared" si="52" ref="AN48:AY48">+AN49+AN50</f>
        <v>0</v>
      </c>
      <c r="AO48" s="128">
        <f t="shared" si="52"/>
        <v>0</v>
      </c>
      <c r="AP48" s="128">
        <f t="shared" si="52"/>
        <v>0</v>
      </c>
      <c r="AQ48" s="128">
        <f t="shared" si="52"/>
        <v>0</v>
      </c>
      <c r="AR48" s="128">
        <f t="shared" si="52"/>
        <v>0</v>
      </c>
      <c r="AS48" s="128">
        <f t="shared" si="52"/>
        <v>0</v>
      </c>
      <c r="AT48" s="128">
        <f t="shared" si="52"/>
        <v>0</v>
      </c>
      <c r="AU48" s="128">
        <f t="shared" si="52"/>
        <v>0</v>
      </c>
      <c r="AV48" s="128">
        <f t="shared" si="52"/>
        <v>0</v>
      </c>
      <c r="AW48" s="128">
        <f t="shared" si="52"/>
        <v>0</v>
      </c>
      <c r="AX48" s="128">
        <f t="shared" si="52"/>
        <v>0</v>
      </c>
      <c r="AY48" s="128">
        <f t="shared" si="52"/>
        <v>0</v>
      </c>
      <c r="AZ48" s="128">
        <f t="shared" si="11"/>
        <v>0</v>
      </c>
      <c r="BA48" s="139" t="str">
        <f t="shared" si="12"/>
        <v> </v>
      </c>
      <c r="BB48" s="128">
        <f t="shared" si="13"/>
        <v>0</v>
      </c>
      <c r="BC48" s="52"/>
    </row>
    <row r="49" spans="1:55" ht="15">
      <c r="A49" s="133" t="s">
        <v>128</v>
      </c>
      <c r="B49" s="134">
        <v>24</v>
      </c>
      <c r="C49" s="92" t="s">
        <v>202</v>
      </c>
      <c r="D49" s="94">
        <v>1658457000</v>
      </c>
      <c r="E49" s="93"/>
      <c r="F49" s="93"/>
      <c r="G49" s="93"/>
      <c r="H49" s="95">
        <f t="shared" si="2"/>
        <v>0</v>
      </c>
      <c r="I49" s="95">
        <f t="shared" si="3"/>
        <v>1658457000</v>
      </c>
      <c r="J49" s="94">
        <v>390547400</v>
      </c>
      <c r="K49" s="94"/>
      <c r="L49" s="94"/>
      <c r="M49" s="94"/>
      <c r="N49" s="135"/>
      <c r="O49" s="94"/>
      <c r="P49" s="94"/>
      <c r="Q49" s="94"/>
      <c r="R49" s="94"/>
      <c r="S49" s="94"/>
      <c r="T49" s="94"/>
      <c r="U49" s="94"/>
      <c r="V49" s="121">
        <f t="shared" si="5"/>
        <v>390547400</v>
      </c>
      <c r="W49" s="44">
        <f t="shared" si="6"/>
        <v>0.23548840880408717</v>
      </c>
      <c r="X49" s="97">
        <f t="shared" si="0"/>
        <v>1267909600</v>
      </c>
      <c r="Y49" s="136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31">
        <f t="shared" si="8"/>
        <v>0</v>
      </c>
      <c r="AL49" s="103">
        <f t="shared" si="9"/>
        <v>0</v>
      </c>
      <c r="AM49" s="95">
        <f t="shared" si="1"/>
        <v>1658457000</v>
      </c>
      <c r="AN49" s="121"/>
      <c r="AO49" s="121"/>
      <c r="AP49" s="121"/>
      <c r="AQ49" s="121"/>
      <c r="AR49" s="121"/>
      <c r="AS49" s="121"/>
      <c r="AT49" s="121"/>
      <c r="AU49" s="121"/>
      <c r="AV49" s="121"/>
      <c r="AW49" s="121"/>
      <c r="AX49" s="121"/>
      <c r="AY49" s="121"/>
      <c r="AZ49" s="121">
        <f t="shared" si="11"/>
        <v>0</v>
      </c>
      <c r="BA49" s="103" t="str">
        <f t="shared" si="12"/>
        <v> </v>
      </c>
      <c r="BB49" s="106">
        <f t="shared" si="13"/>
        <v>0</v>
      </c>
      <c r="BC49" s="52"/>
    </row>
    <row r="50" spans="1:55" ht="15">
      <c r="A50" s="133" t="s">
        <v>129</v>
      </c>
      <c r="B50" s="134">
        <v>24</v>
      </c>
      <c r="C50" s="92" t="s">
        <v>203</v>
      </c>
      <c r="D50" s="94">
        <v>56479000</v>
      </c>
      <c r="E50" s="93"/>
      <c r="F50" s="93"/>
      <c r="G50" s="93"/>
      <c r="H50" s="95">
        <f t="shared" si="2"/>
        <v>0</v>
      </c>
      <c r="I50" s="95">
        <f t="shared" si="3"/>
        <v>56479000</v>
      </c>
      <c r="J50" s="94">
        <v>32431643</v>
      </c>
      <c r="K50" s="94"/>
      <c r="L50" s="94"/>
      <c r="M50" s="94"/>
      <c r="N50" s="135"/>
      <c r="O50" s="94"/>
      <c r="P50" s="94"/>
      <c r="Q50" s="94"/>
      <c r="R50" s="94"/>
      <c r="S50" s="94"/>
      <c r="T50" s="94"/>
      <c r="U50" s="94"/>
      <c r="V50" s="121">
        <f t="shared" si="5"/>
        <v>32431643</v>
      </c>
      <c r="W50" s="44">
        <f t="shared" si="6"/>
        <v>0.5742248092211264</v>
      </c>
      <c r="X50" s="97">
        <f t="shared" si="0"/>
        <v>24047357</v>
      </c>
      <c r="Y50" s="136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31">
        <f t="shared" si="8"/>
        <v>0</v>
      </c>
      <c r="AL50" s="103">
        <f t="shared" si="9"/>
        <v>0</v>
      </c>
      <c r="AM50" s="95">
        <f t="shared" si="1"/>
        <v>56479000</v>
      </c>
      <c r="AN50" s="121"/>
      <c r="AO50" s="121"/>
      <c r="AP50" s="121"/>
      <c r="AQ50" s="121"/>
      <c r="AR50" s="121"/>
      <c r="AS50" s="121"/>
      <c r="AT50" s="121"/>
      <c r="AU50" s="121"/>
      <c r="AV50" s="121"/>
      <c r="AW50" s="121"/>
      <c r="AX50" s="121"/>
      <c r="AY50" s="121"/>
      <c r="AZ50" s="121">
        <f t="shared" si="11"/>
        <v>0</v>
      </c>
      <c r="BA50" s="103" t="str">
        <f t="shared" si="12"/>
        <v> </v>
      </c>
      <c r="BB50" s="106">
        <f t="shared" si="13"/>
        <v>0</v>
      </c>
      <c r="BC50" s="52"/>
    </row>
    <row r="51" spans="1:55" ht="15">
      <c r="A51" s="125" t="s">
        <v>130</v>
      </c>
      <c r="B51" s="126">
        <v>25</v>
      </c>
      <c r="C51" s="127" t="s">
        <v>95</v>
      </c>
      <c r="D51" s="128">
        <f>+D52+D53</f>
        <v>39857000</v>
      </c>
      <c r="E51" s="128">
        <f>+E52+E53</f>
        <v>0</v>
      </c>
      <c r="F51" s="128">
        <f>+F52+F53</f>
        <v>0</v>
      </c>
      <c r="G51" s="128">
        <f>+G52+G53</f>
        <v>0</v>
      </c>
      <c r="H51" s="128">
        <f t="shared" si="2"/>
        <v>0</v>
      </c>
      <c r="I51" s="137">
        <f t="shared" si="3"/>
        <v>39857000</v>
      </c>
      <c r="J51" s="128">
        <f aca="true" t="shared" si="53" ref="J51:U51">+J52+J53</f>
        <v>0</v>
      </c>
      <c r="K51" s="128">
        <f t="shared" si="53"/>
        <v>0</v>
      </c>
      <c r="L51" s="128">
        <f t="shared" si="53"/>
        <v>0</v>
      </c>
      <c r="M51" s="128">
        <f t="shared" si="53"/>
        <v>0</v>
      </c>
      <c r="N51" s="128">
        <f t="shared" si="53"/>
        <v>0</v>
      </c>
      <c r="O51" s="128">
        <f t="shared" si="53"/>
        <v>0</v>
      </c>
      <c r="P51" s="128">
        <f t="shared" si="53"/>
        <v>0</v>
      </c>
      <c r="Q51" s="128">
        <f t="shared" si="53"/>
        <v>0</v>
      </c>
      <c r="R51" s="128">
        <f t="shared" si="53"/>
        <v>0</v>
      </c>
      <c r="S51" s="128">
        <f t="shared" si="53"/>
        <v>0</v>
      </c>
      <c r="T51" s="128">
        <f t="shared" si="53"/>
        <v>0</v>
      </c>
      <c r="U51" s="128">
        <f t="shared" si="53"/>
        <v>0</v>
      </c>
      <c r="V51" s="128">
        <f t="shared" si="5"/>
        <v>0</v>
      </c>
      <c r="W51" s="138">
        <f t="shared" si="6"/>
        <v>0</v>
      </c>
      <c r="X51" s="128">
        <f t="shared" si="0"/>
        <v>39857000</v>
      </c>
      <c r="Y51" s="128">
        <f aca="true" t="shared" si="54" ref="Y51:AJ51">+Y52+Y53</f>
        <v>0</v>
      </c>
      <c r="Z51" s="128">
        <f t="shared" si="54"/>
        <v>0</v>
      </c>
      <c r="AA51" s="128">
        <f t="shared" si="54"/>
        <v>0</v>
      </c>
      <c r="AB51" s="128">
        <f t="shared" si="54"/>
        <v>0</v>
      </c>
      <c r="AC51" s="128">
        <f t="shared" si="54"/>
        <v>0</v>
      </c>
      <c r="AD51" s="128">
        <f t="shared" si="54"/>
        <v>0</v>
      </c>
      <c r="AE51" s="128">
        <f t="shared" si="54"/>
        <v>0</v>
      </c>
      <c r="AF51" s="128">
        <f t="shared" si="54"/>
        <v>0</v>
      </c>
      <c r="AG51" s="128">
        <f t="shared" si="54"/>
        <v>0</v>
      </c>
      <c r="AH51" s="128">
        <f t="shared" si="54"/>
        <v>0</v>
      </c>
      <c r="AI51" s="128">
        <f t="shared" si="54"/>
        <v>0</v>
      </c>
      <c r="AJ51" s="128">
        <f t="shared" si="54"/>
        <v>0</v>
      </c>
      <c r="AK51" s="128">
        <f t="shared" si="8"/>
        <v>0</v>
      </c>
      <c r="AL51" s="139">
        <f t="shared" si="9"/>
        <v>0</v>
      </c>
      <c r="AM51" s="128">
        <f t="shared" si="1"/>
        <v>39857000</v>
      </c>
      <c r="AN51" s="128">
        <f aca="true" t="shared" si="55" ref="AN51:AY51">+AN52+AN53</f>
        <v>0</v>
      </c>
      <c r="AO51" s="128">
        <f t="shared" si="55"/>
        <v>0</v>
      </c>
      <c r="AP51" s="128">
        <f t="shared" si="55"/>
        <v>0</v>
      </c>
      <c r="AQ51" s="128">
        <f t="shared" si="55"/>
        <v>0</v>
      </c>
      <c r="AR51" s="128">
        <f t="shared" si="55"/>
        <v>0</v>
      </c>
      <c r="AS51" s="128">
        <f t="shared" si="55"/>
        <v>0</v>
      </c>
      <c r="AT51" s="128">
        <f t="shared" si="55"/>
        <v>0</v>
      </c>
      <c r="AU51" s="128">
        <f t="shared" si="55"/>
        <v>0</v>
      </c>
      <c r="AV51" s="128">
        <f t="shared" si="55"/>
        <v>0</v>
      </c>
      <c r="AW51" s="128">
        <f t="shared" si="55"/>
        <v>0</v>
      </c>
      <c r="AX51" s="128">
        <f t="shared" si="55"/>
        <v>0</v>
      </c>
      <c r="AY51" s="128">
        <f t="shared" si="55"/>
        <v>0</v>
      </c>
      <c r="AZ51" s="128">
        <f t="shared" si="11"/>
        <v>0</v>
      </c>
      <c r="BA51" s="139" t="str">
        <f t="shared" si="12"/>
        <v> </v>
      </c>
      <c r="BB51" s="128">
        <f t="shared" si="13"/>
        <v>0</v>
      </c>
      <c r="BC51" s="52"/>
    </row>
    <row r="52" spans="1:55" ht="15">
      <c r="A52" s="133" t="s">
        <v>131</v>
      </c>
      <c r="B52" s="134">
        <v>25</v>
      </c>
      <c r="C52" s="92" t="s">
        <v>204</v>
      </c>
      <c r="D52" s="94">
        <v>39857000</v>
      </c>
      <c r="E52" s="93"/>
      <c r="F52" s="93"/>
      <c r="G52" s="93"/>
      <c r="H52" s="95">
        <f t="shared" si="2"/>
        <v>0</v>
      </c>
      <c r="I52" s="95">
        <f t="shared" si="3"/>
        <v>39857000</v>
      </c>
      <c r="J52" s="94">
        <v>0</v>
      </c>
      <c r="K52" s="94"/>
      <c r="L52" s="94"/>
      <c r="M52" s="94"/>
      <c r="N52" s="135"/>
      <c r="O52" s="94"/>
      <c r="P52" s="94"/>
      <c r="Q52" s="94"/>
      <c r="R52" s="94"/>
      <c r="S52" s="94"/>
      <c r="T52" s="94"/>
      <c r="U52" s="94"/>
      <c r="V52" s="121">
        <f t="shared" si="5"/>
        <v>0</v>
      </c>
      <c r="W52" s="44">
        <f t="shared" si="6"/>
        <v>0</v>
      </c>
      <c r="X52" s="97">
        <f t="shared" si="0"/>
        <v>39857000</v>
      </c>
      <c r="Y52" s="136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31">
        <f t="shared" si="8"/>
        <v>0</v>
      </c>
      <c r="AL52" s="103">
        <f t="shared" si="9"/>
        <v>0</v>
      </c>
      <c r="AM52" s="95">
        <f t="shared" si="1"/>
        <v>39857000</v>
      </c>
      <c r="AN52" s="121"/>
      <c r="AO52" s="121"/>
      <c r="AP52" s="121"/>
      <c r="AQ52" s="121"/>
      <c r="AR52" s="121"/>
      <c r="AS52" s="121"/>
      <c r="AT52" s="121"/>
      <c r="AU52" s="121"/>
      <c r="AV52" s="121"/>
      <c r="AW52" s="121"/>
      <c r="AX52" s="121"/>
      <c r="AY52" s="121"/>
      <c r="AZ52" s="121">
        <f t="shared" si="11"/>
        <v>0</v>
      </c>
      <c r="BA52" s="103" t="str">
        <f t="shared" si="12"/>
        <v> </v>
      </c>
      <c r="BB52" s="106">
        <f t="shared" si="13"/>
        <v>0</v>
      </c>
      <c r="BC52" s="52"/>
    </row>
    <row r="53" spans="1:55" ht="15">
      <c r="A53" s="133" t="s">
        <v>132</v>
      </c>
      <c r="B53" s="134">
        <v>25</v>
      </c>
      <c r="C53" s="92" t="s">
        <v>205</v>
      </c>
      <c r="D53" s="94">
        <v>0</v>
      </c>
      <c r="E53" s="93"/>
      <c r="F53" s="93"/>
      <c r="G53" s="93"/>
      <c r="H53" s="95">
        <f t="shared" si="2"/>
        <v>0</v>
      </c>
      <c r="I53" s="95">
        <f t="shared" si="3"/>
        <v>0</v>
      </c>
      <c r="J53" s="94">
        <v>0</v>
      </c>
      <c r="K53" s="94"/>
      <c r="L53" s="94"/>
      <c r="M53" s="94"/>
      <c r="N53" s="135"/>
      <c r="O53" s="94"/>
      <c r="P53" s="94"/>
      <c r="Q53" s="94"/>
      <c r="R53" s="94"/>
      <c r="S53" s="94"/>
      <c r="T53" s="94"/>
      <c r="U53" s="94"/>
      <c r="V53" s="121">
        <f t="shared" si="5"/>
        <v>0</v>
      </c>
      <c r="W53" s="44" t="str">
        <f t="shared" si="6"/>
        <v> </v>
      </c>
      <c r="X53" s="97">
        <f t="shared" si="0"/>
        <v>0</v>
      </c>
      <c r="Y53" s="136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31">
        <f t="shared" si="8"/>
        <v>0</v>
      </c>
      <c r="AL53" s="103" t="str">
        <f t="shared" si="9"/>
        <v> </v>
      </c>
      <c r="AM53" s="95">
        <f t="shared" si="1"/>
        <v>0</v>
      </c>
      <c r="AN53" s="121"/>
      <c r="AO53" s="121"/>
      <c r="AP53" s="121"/>
      <c r="AQ53" s="121"/>
      <c r="AR53" s="121"/>
      <c r="AS53" s="121"/>
      <c r="AT53" s="121"/>
      <c r="AU53" s="121"/>
      <c r="AV53" s="121"/>
      <c r="AW53" s="121"/>
      <c r="AX53" s="121"/>
      <c r="AY53" s="121"/>
      <c r="AZ53" s="121">
        <f t="shared" si="11"/>
        <v>0</v>
      </c>
      <c r="BA53" s="103" t="str">
        <f t="shared" si="12"/>
        <v> </v>
      </c>
      <c r="BB53" s="106">
        <f t="shared" si="13"/>
        <v>0</v>
      </c>
      <c r="BC53" s="52"/>
    </row>
    <row r="54" spans="1:55" ht="15">
      <c r="A54" s="125" t="s">
        <v>133</v>
      </c>
      <c r="B54" s="126">
        <v>26</v>
      </c>
      <c r="C54" s="127" t="s">
        <v>107</v>
      </c>
      <c r="D54" s="128">
        <f>+D55+D56</f>
        <v>388215000</v>
      </c>
      <c r="E54" s="128">
        <f>+E55+E56</f>
        <v>0</v>
      </c>
      <c r="F54" s="128">
        <f>+F55+F56</f>
        <v>0</v>
      </c>
      <c r="G54" s="128">
        <f>+G55+G56</f>
        <v>0</v>
      </c>
      <c r="H54" s="128">
        <f t="shared" si="2"/>
        <v>0</v>
      </c>
      <c r="I54" s="137">
        <f t="shared" si="3"/>
        <v>388215000</v>
      </c>
      <c r="J54" s="128">
        <f aca="true" t="shared" si="56" ref="J54:U54">+J55+J56</f>
        <v>0</v>
      </c>
      <c r="K54" s="128">
        <f t="shared" si="56"/>
        <v>0</v>
      </c>
      <c r="L54" s="128">
        <f t="shared" si="56"/>
        <v>0</v>
      </c>
      <c r="M54" s="128">
        <f t="shared" si="56"/>
        <v>0</v>
      </c>
      <c r="N54" s="128">
        <f t="shared" si="56"/>
        <v>0</v>
      </c>
      <c r="O54" s="128">
        <f t="shared" si="56"/>
        <v>0</v>
      </c>
      <c r="P54" s="128">
        <f t="shared" si="56"/>
        <v>0</v>
      </c>
      <c r="Q54" s="128">
        <f t="shared" si="56"/>
        <v>0</v>
      </c>
      <c r="R54" s="128">
        <f t="shared" si="56"/>
        <v>0</v>
      </c>
      <c r="S54" s="128">
        <f t="shared" si="56"/>
        <v>0</v>
      </c>
      <c r="T54" s="128">
        <f t="shared" si="56"/>
        <v>0</v>
      </c>
      <c r="U54" s="128">
        <f t="shared" si="56"/>
        <v>0</v>
      </c>
      <c r="V54" s="128">
        <f t="shared" si="5"/>
        <v>0</v>
      </c>
      <c r="W54" s="138">
        <f t="shared" si="6"/>
        <v>0</v>
      </c>
      <c r="X54" s="128">
        <f t="shared" si="0"/>
        <v>388215000</v>
      </c>
      <c r="Y54" s="128">
        <f aca="true" t="shared" si="57" ref="Y54:AJ54">+Y55+Y56</f>
        <v>0</v>
      </c>
      <c r="Z54" s="128">
        <f t="shared" si="57"/>
        <v>0</v>
      </c>
      <c r="AA54" s="128">
        <f t="shared" si="57"/>
        <v>0</v>
      </c>
      <c r="AB54" s="128">
        <f t="shared" si="57"/>
        <v>0</v>
      </c>
      <c r="AC54" s="128">
        <f t="shared" si="57"/>
        <v>0</v>
      </c>
      <c r="AD54" s="128">
        <f t="shared" si="57"/>
        <v>0</v>
      </c>
      <c r="AE54" s="128">
        <f t="shared" si="57"/>
        <v>0</v>
      </c>
      <c r="AF54" s="128">
        <f t="shared" si="57"/>
        <v>0</v>
      </c>
      <c r="AG54" s="128">
        <f t="shared" si="57"/>
        <v>0</v>
      </c>
      <c r="AH54" s="128">
        <f t="shared" si="57"/>
        <v>0</v>
      </c>
      <c r="AI54" s="128">
        <f t="shared" si="57"/>
        <v>0</v>
      </c>
      <c r="AJ54" s="128">
        <f t="shared" si="57"/>
        <v>0</v>
      </c>
      <c r="AK54" s="128">
        <f t="shared" si="8"/>
        <v>0</v>
      </c>
      <c r="AL54" s="139">
        <f t="shared" si="9"/>
        <v>0</v>
      </c>
      <c r="AM54" s="128">
        <f t="shared" si="1"/>
        <v>388215000</v>
      </c>
      <c r="AN54" s="128">
        <f aca="true" t="shared" si="58" ref="AN54:AY54">+AN55+AN56</f>
        <v>0</v>
      </c>
      <c r="AO54" s="128">
        <f t="shared" si="58"/>
        <v>0</v>
      </c>
      <c r="AP54" s="128">
        <f t="shared" si="58"/>
        <v>0</v>
      </c>
      <c r="AQ54" s="128">
        <f t="shared" si="58"/>
        <v>0</v>
      </c>
      <c r="AR54" s="128">
        <f t="shared" si="58"/>
        <v>0</v>
      </c>
      <c r="AS54" s="128">
        <f t="shared" si="58"/>
        <v>0</v>
      </c>
      <c r="AT54" s="128">
        <f t="shared" si="58"/>
        <v>0</v>
      </c>
      <c r="AU54" s="128">
        <f t="shared" si="58"/>
        <v>0</v>
      </c>
      <c r="AV54" s="128">
        <f t="shared" si="58"/>
        <v>0</v>
      </c>
      <c r="AW54" s="128">
        <f t="shared" si="58"/>
        <v>0</v>
      </c>
      <c r="AX54" s="128">
        <f t="shared" si="58"/>
        <v>0</v>
      </c>
      <c r="AY54" s="128">
        <f t="shared" si="58"/>
        <v>0</v>
      </c>
      <c r="AZ54" s="128">
        <f t="shared" si="11"/>
        <v>0</v>
      </c>
      <c r="BA54" s="139" t="str">
        <f t="shared" si="12"/>
        <v> </v>
      </c>
      <c r="BB54" s="128">
        <f t="shared" si="13"/>
        <v>0</v>
      </c>
      <c r="BC54" s="52"/>
    </row>
    <row r="55" spans="1:55" ht="15">
      <c r="A55" s="133" t="s">
        <v>134</v>
      </c>
      <c r="B55" s="134">
        <v>26</v>
      </c>
      <c r="C55" s="92" t="s">
        <v>206</v>
      </c>
      <c r="D55" s="94">
        <v>388215000</v>
      </c>
      <c r="E55" s="93"/>
      <c r="F55" s="93"/>
      <c r="G55" s="93"/>
      <c r="H55" s="95">
        <f t="shared" si="2"/>
        <v>0</v>
      </c>
      <c r="I55" s="95">
        <f t="shared" si="3"/>
        <v>388215000</v>
      </c>
      <c r="J55" s="94">
        <v>0</v>
      </c>
      <c r="K55" s="94"/>
      <c r="L55" s="94"/>
      <c r="M55" s="94"/>
      <c r="N55" s="135"/>
      <c r="O55" s="94"/>
      <c r="P55" s="94"/>
      <c r="Q55" s="94"/>
      <c r="R55" s="94"/>
      <c r="S55" s="94"/>
      <c r="T55" s="94"/>
      <c r="U55" s="94"/>
      <c r="V55" s="121">
        <f t="shared" si="5"/>
        <v>0</v>
      </c>
      <c r="W55" s="44">
        <f t="shared" si="6"/>
        <v>0</v>
      </c>
      <c r="X55" s="97">
        <f t="shared" si="0"/>
        <v>388215000</v>
      </c>
      <c r="Y55" s="136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31">
        <f t="shared" si="8"/>
        <v>0</v>
      </c>
      <c r="AL55" s="103">
        <f t="shared" si="9"/>
        <v>0</v>
      </c>
      <c r="AM55" s="95">
        <f t="shared" si="1"/>
        <v>388215000</v>
      </c>
      <c r="AN55" s="121"/>
      <c r="AO55" s="121"/>
      <c r="AP55" s="121"/>
      <c r="AQ55" s="121"/>
      <c r="AR55" s="121"/>
      <c r="AS55" s="121"/>
      <c r="AT55" s="121"/>
      <c r="AU55" s="121"/>
      <c r="AV55" s="121"/>
      <c r="AW55" s="121"/>
      <c r="AX55" s="121"/>
      <c r="AY55" s="121"/>
      <c r="AZ55" s="121">
        <f t="shared" si="11"/>
        <v>0</v>
      </c>
      <c r="BA55" s="103" t="str">
        <f t="shared" si="12"/>
        <v> </v>
      </c>
      <c r="BB55" s="106">
        <f t="shared" si="13"/>
        <v>0</v>
      </c>
      <c r="BC55" s="52"/>
    </row>
    <row r="56" spans="1:55" ht="15">
      <c r="A56" s="133" t="s">
        <v>135</v>
      </c>
      <c r="B56" s="134">
        <v>26</v>
      </c>
      <c r="C56" s="92" t="s">
        <v>207</v>
      </c>
      <c r="D56" s="94">
        <v>0</v>
      </c>
      <c r="E56" s="93"/>
      <c r="F56" s="93"/>
      <c r="G56" s="93"/>
      <c r="H56" s="95">
        <f t="shared" si="2"/>
        <v>0</v>
      </c>
      <c r="I56" s="95">
        <f t="shared" si="3"/>
        <v>0</v>
      </c>
      <c r="J56" s="94">
        <v>0</v>
      </c>
      <c r="K56" s="94"/>
      <c r="L56" s="94"/>
      <c r="M56" s="94"/>
      <c r="N56" s="135"/>
      <c r="O56" s="94"/>
      <c r="P56" s="94"/>
      <c r="Q56" s="94"/>
      <c r="R56" s="94"/>
      <c r="S56" s="94"/>
      <c r="T56" s="94"/>
      <c r="U56" s="94"/>
      <c r="V56" s="121">
        <f t="shared" si="5"/>
        <v>0</v>
      </c>
      <c r="W56" s="44" t="str">
        <f t="shared" si="6"/>
        <v> </v>
      </c>
      <c r="X56" s="97">
        <f t="shared" si="0"/>
        <v>0</v>
      </c>
      <c r="Y56" s="136"/>
      <c r="Z56" s="121"/>
      <c r="AA56" s="121"/>
      <c r="AB56" s="121"/>
      <c r="AC56" s="121"/>
      <c r="AD56" s="121"/>
      <c r="AE56" s="121"/>
      <c r="AF56" s="121"/>
      <c r="AG56" s="121"/>
      <c r="AH56" s="121"/>
      <c r="AI56" s="121"/>
      <c r="AJ56" s="121"/>
      <c r="AK56" s="131">
        <f t="shared" si="8"/>
        <v>0</v>
      </c>
      <c r="AL56" s="103" t="str">
        <f t="shared" si="9"/>
        <v> </v>
      </c>
      <c r="AM56" s="95">
        <f t="shared" si="1"/>
        <v>0</v>
      </c>
      <c r="AN56" s="121"/>
      <c r="AO56" s="121"/>
      <c r="AP56" s="121"/>
      <c r="AQ56" s="121"/>
      <c r="AR56" s="121"/>
      <c r="AS56" s="121"/>
      <c r="AT56" s="121"/>
      <c r="AU56" s="121"/>
      <c r="AV56" s="121"/>
      <c r="AW56" s="121"/>
      <c r="AX56" s="121"/>
      <c r="AY56" s="121"/>
      <c r="AZ56" s="121">
        <f t="shared" si="11"/>
        <v>0</v>
      </c>
      <c r="BA56" s="103" t="str">
        <f t="shared" si="12"/>
        <v> </v>
      </c>
      <c r="BB56" s="106">
        <f t="shared" si="13"/>
        <v>0</v>
      </c>
      <c r="BC56" s="52"/>
    </row>
    <row r="57" spans="1:55" ht="15">
      <c r="A57" s="125" t="s">
        <v>136</v>
      </c>
      <c r="B57" s="126">
        <v>27</v>
      </c>
      <c r="C57" s="127" t="s">
        <v>109</v>
      </c>
      <c r="D57" s="128">
        <f>+D58+D59</f>
        <v>137616000</v>
      </c>
      <c r="E57" s="128">
        <f>+E58+E59</f>
        <v>0</v>
      </c>
      <c r="F57" s="128">
        <f>+F58+F59</f>
        <v>0</v>
      </c>
      <c r="G57" s="128">
        <f>+G58+G59</f>
        <v>0</v>
      </c>
      <c r="H57" s="128">
        <f t="shared" si="2"/>
        <v>0</v>
      </c>
      <c r="I57" s="137">
        <f t="shared" si="3"/>
        <v>137616000</v>
      </c>
      <c r="J57" s="128">
        <f aca="true" t="shared" si="59" ref="J57:U57">+J58+J59</f>
        <v>4070753</v>
      </c>
      <c r="K57" s="128">
        <f t="shared" si="59"/>
        <v>0</v>
      </c>
      <c r="L57" s="128">
        <f t="shared" si="59"/>
        <v>0</v>
      </c>
      <c r="M57" s="128">
        <f t="shared" si="59"/>
        <v>0</v>
      </c>
      <c r="N57" s="128">
        <f t="shared" si="59"/>
        <v>0</v>
      </c>
      <c r="O57" s="128">
        <f t="shared" si="59"/>
        <v>0</v>
      </c>
      <c r="P57" s="128">
        <f t="shared" si="59"/>
        <v>0</v>
      </c>
      <c r="Q57" s="128">
        <f t="shared" si="59"/>
        <v>0</v>
      </c>
      <c r="R57" s="128">
        <f t="shared" si="59"/>
        <v>0</v>
      </c>
      <c r="S57" s="128">
        <f t="shared" si="59"/>
        <v>0</v>
      </c>
      <c r="T57" s="128">
        <f t="shared" si="59"/>
        <v>0</v>
      </c>
      <c r="U57" s="128">
        <f t="shared" si="59"/>
        <v>0</v>
      </c>
      <c r="V57" s="128">
        <f t="shared" si="5"/>
        <v>4070753</v>
      </c>
      <c r="W57" s="138">
        <f t="shared" si="6"/>
        <v>0.029580521160330196</v>
      </c>
      <c r="X57" s="128">
        <f t="shared" si="0"/>
        <v>133545247</v>
      </c>
      <c r="Y57" s="128">
        <f aca="true" t="shared" si="60" ref="Y57:AJ57">+Y58+Y59</f>
        <v>0</v>
      </c>
      <c r="Z57" s="128">
        <f t="shared" si="60"/>
        <v>0</v>
      </c>
      <c r="AA57" s="128">
        <f t="shared" si="60"/>
        <v>0</v>
      </c>
      <c r="AB57" s="128">
        <f t="shared" si="60"/>
        <v>0</v>
      </c>
      <c r="AC57" s="128">
        <f t="shared" si="60"/>
        <v>0</v>
      </c>
      <c r="AD57" s="128">
        <f t="shared" si="60"/>
        <v>0</v>
      </c>
      <c r="AE57" s="128">
        <f t="shared" si="60"/>
        <v>0</v>
      </c>
      <c r="AF57" s="128">
        <f t="shared" si="60"/>
        <v>0</v>
      </c>
      <c r="AG57" s="128">
        <f t="shared" si="60"/>
        <v>0</v>
      </c>
      <c r="AH57" s="128">
        <f t="shared" si="60"/>
        <v>0</v>
      </c>
      <c r="AI57" s="128">
        <f t="shared" si="60"/>
        <v>0</v>
      </c>
      <c r="AJ57" s="128">
        <f t="shared" si="60"/>
        <v>0</v>
      </c>
      <c r="AK57" s="128">
        <f t="shared" si="8"/>
        <v>0</v>
      </c>
      <c r="AL57" s="139">
        <f t="shared" si="9"/>
        <v>0</v>
      </c>
      <c r="AM57" s="128">
        <f t="shared" si="1"/>
        <v>137616000</v>
      </c>
      <c r="AN57" s="128">
        <f aca="true" t="shared" si="61" ref="AN57:AY57">+AN58+AN59</f>
        <v>0</v>
      </c>
      <c r="AO57" s="128">
        <f t="shared" si="61"/>
        <v>0</v>
      </c>
      <c r="AP57" s="128">
        <f t="shared" si="61"/>
        <v>0</v>
      </c>
      <c r="AQ57" s="128">
        <f t="shared" si="61"/>
        <v>0</v>
      </c>
      <c r="AR57" s="128">
        <f t="shared" si="61"/>
        <v>0</v>
      </c>
      <c r="AS57" s="128">
        <f t="shared" si="61"/>
        <v>0</v>
      </c>
      <c r="AT57" s="128">
        <f t="shared" si="61"/>
        <v>0</v>
      </c>
      <c r="AU57" s="128">
        <f t="shared" si="61"/>
        <v>0</v>
      </c>
      <c r="AV57" s="128">
        <f t="shared" si="61"/>
        <v>0</v>
      </c>
      <c r="AW57" s="128">
        <f t="shared" si="61"/>
        <v>0</v>
      </c>
      <c r="AX57" s="128">
        <f t="shared" si="61"/>
        <v>0</v>
      </c>
      <c r="AY57" s="128">
        <f t="shared" si="61"/>
        <v>0</v>
      </c>
      <c r="AZ57" s="128">
        <f t="shared" si="11"/>
        <v>0</v>
      </c>
      <c r="BA57" s="139" t="str">
        <f t="shared" si="12"/>
        <v> </v>
      </c>
      <c r="BB57" s="128">
        <f t="shared" si="13"/>
        <v>0</v>
      </c>
      <c r="BC57" s="52"/>
    </row>
    <row r="58" spans="1:55" ht="15">
      <c r="A58" s="133" t="s">
        <v>137</v>
      </c>
      <c r="B58" s="134">
        <v>27</v>
      </c>
      <c r="C58" s="92" t="s">
        <v>208</v>
      </c>
      <c r="D58" s="94">
        <v>126741000</v>
      </c>
      <c r="E58" s="93"/>
      <c r="F58" s="93"/>
      <c r="G58" s="93"/>
      <c r="H58" s="95">
        <f t="shared" si="2"/>
        <v>0</v>
      </c>
      <c r="I58" s="95">
        <f t="shared" si="3"/>
        <v>126741000</v>
      </c>
      <c r="J58" s="94">
        <v>90553</v>
      </c>
      <c r="K58" s="94"/>
      <c r="L58" s="94"/>
      <c r="M58" s="94"/>
      <c r="N58" s="135"/>
      <c r="O58" s="94"/>
      <c r="P58" s="94"/>
      <c r="Q58" s="94"/>
      <c r="R58" s="94"/>
      <c r="S58" s="94"/>
      <c r="T58" s="94"/>
      <c r="U58" s="94"/>
      <c r="V58" s="121">
        <f t="shared" si="5"/>
        <v>90553</v>
      </c>
      <c r="W58" s="44">
        <f t="shared" si="6"/>
        <v>0.0007144728225278324</v>
      </c>
      <c r="X58" s="97">
        <f t="shared" si="0"/>
        <v>126650447</v>
      </c>
      <c r="Y58" s="136"/>
      <c r="Z58" s="121"/>
      <c r="AA58" s="121"/>
      <c r="AB58" s="121"/>
      <c r="AC58" s="121"/>
      <c r="AD58" s="121"/>
      <c r="AE58" s="121"/>
      <c r="AF58" s="121"/>
      <c r="AG58" s="121"/>
      <c r="AH58" s="121"/>
      <c r="AI58" s="121"/>
      <c r="AJ58" s="121"/>
      <c r="AK58" s="131">
        <f t="shared" si="8"/>
        <v>0</v>
      </c>
      <c r="AL58" s="103">
        <f t="shared" si="9"/>
        <v>0</v>
      </c>
      <c r="AM58" s="95">
        <f t="shared" si="1"/>
        <v>126741000</v>
      </c>
      <c r="AN58" s="121"/>
      <c r="AO58" s="121"/>
      <c r="AP58" s="121"/>
      <c r="AQ58" s="121"/>
      <c r="AR58" s="121"/>
      <c r="AS58" s="121"/>
      <c r="AT58" s="121"/>
      <c r="AU58" s="121"/>
      <c r="AV58" s="121"/>
      <c r="AW58" s="121"/>
      <c r="AX58" s="121"/>
      <c r="AY58" s="121"/>
      <c r="AZ58" s="121">
        <f t="shared" si="11"/>
        <v>0</v>
      </c>
      <c r="BA58" s="103" t="str">
        <f t="shared" si="12"/>
        <v> </v>
      </c>
      <c r="BB58" s="106">
        <f t="shared" si="13"/>
        <v>0</v>
      </c>
      <c r="BC58" s="52"/>
    </row>
    <row r="59" spans="1:55" ht="15">
      <c r="A59" s="133" t="s">
        <v>138</v>
      </c>
      <c r="B59" s="134">
        <v>27</v>
      </c>
      <c r="C59" s="92" t="s">
        <v>209</v>
      </c>
      <c r="D59" s="94">
        <v>10875000</v>
      </c>
      <c r="E59" s="93"/>
      <c r="F59" s="93"/>
      <c r="G59" s="93"/>
      <c r="H59" s="95">
        <f t="shared" si="2"/>
        <v>0</v>
      </c>
      <c r="I59" s="95">
        <f t="shared" si="3"/>
        <v>10875000</v>
      </c>
      <c r="J59" s="94">
        <v>3980200</v>
      </c>
      <c r="K59" s="94"/>
      <c r="L59" s="94"/>
      <c r="M59" s="94"/>
      <c r="N59" s="135"/>
      <c r="O59" s="94"/>
      <c r="P59" s="94"/>
      <c r="Q59" s="94"/>
      <c r="R59" s="94"/>
      <c r="S59" s="94"/>
      <c r="T59" s="94"/>
      <c r="U59" s="94"/>
      <c r="V59" s="121">
        <f t="shared" si="5"/>
        <v>3980200</v>
      </c>
      <c r="W59" s="44">
        <f t="shared" si="6"/>
        <v>0.3659954022988506</v>
      </c>
      <c r="X59" s="97">
        <f t="shared" si="0"/>
        <v>6894800</v>
      </c>
      <c r="Y59" s="136"/>
      <c r="Z59" s="121"/>
      <c r="AA59" s="121"/>
      <c r="AB59" s="121"/>
      <c r="AC59" s="121"/>
      <c r="AD59" s="121"/>
      <c r="AE59" s="121"/>
      <c r="AF59" s="121"/>
      <c r="AG59" s="121"/>
      <c r="AH59" s="121"/>
      <c r="AI59" s="121"/>
      <c r="AJ59" s="121"/>
      <c r="AK59" s="131">
        <f t="shared" si="8"/>
        <v>0</v>
      </c>
      <c r="AL59" s="103">
        <f t="shared" si="9"/>
        <v>0</v>
      </c>
      <c r="AM59" s="95">
        <f t="shared" si="1"/>
        <v>10875000</v>
      </c>
      <c r="AN59" s="121"/>
      <c r="AO59" s="121"/>
      <c r="AP59" s="121"/>
      <c r="AQ59" s="121"/>
      <c r="AR59" s="121"/>
      <c r="AS59" s="121"/>
      <c r="AT59" s="121"/>
      <c r="AU59" s="121"/>
      <c r="AV59" s="121"/>
      <c r="AW59" s="121"/>
      <c r="AX59" s="121"/>
      <c r="AY59" s="121"/>
      <c r="AZ59" s="121">
        <f t="shared" si="11"/>
        <v>0</v>
      </c>
      <c r="BA59" s="103" t="str">
        <f t="shared" si="12"/>
        <v> </v>
      </c>
      <c r="BB59" s="106">
        <f t="shared" si="13"/>
        <v>0</v>
      </c>
      <c r="BC59" s="52"/>
    </row>
    <row r="60" spans="1:55" ht="15">
      <c r="A60" s="125" t="s">
        <v>139</v>
      </c>
      <c r="B60" s="126">
        <v>28</v>
      </c>
      <c r="C60" s="127" t="s">
        <v>111</v>
      </c>
      <c r="D60" s="128">
        <f>+D61+D62</f>
        <v>468777000</v>
      </c>
      <c r="E60" s="128">
        <f>+E61+E62</f>
        <v>0</v>
      </c>
      <c r="F60" s="128">
        <f>+F61+F62</f>
        <v>0</v>
      </c>
      <c r="G60" s="128">
        <f>+G61+G62</f>
        <v>0</v>
      </c>
      <c r="H60" s="128">
        <f t="shared" si="2"/>
        <v>0</v>
      </c>
      <c r="I60" s="137">
        <f t="shared" si="3"/>
        <v>468777000</v>
      </c>
      <c r="J60" s="128">
        <f aca="true" t="shared" si="62" ref="J60:U60">+J61+J62</f>
        <v>591208997</v>
      </c>
      <c r="K60" s="128">
        <f t="shared" si="62"/>
        <v>0</v>
      </c>
      <c r="L60" s="128">
        <f t="shared" si="62"/>
        <v>0</v>
      </c>
      <c r="M60" s="128">
        <f t="shared" si="62"/>
        <v>0</v>
      </c>
      <c r="N60" s="128">
        <f t="shared" si="62"/>
        <v>0</v>
      </c>
      <c r="O60" s="128">
        <f t="shared" si="62"/>
        <v>0</v>
      </c>
      <c r="P60" s="128">
        <f t="shared" si="62"/>
        <v>0</v>
      </c>
      <c r="Q60" s="128">
        <f t="shared" si="62"/>
        <v>0</v>
      </c>
      <c r="R60" s="128">
        <f t="shared" si="62"/>
        <v>0</v>
      </c>
      <c r="S60" s="128">
        <f t="shared" si="62"/>
        <v>0</v>
      </c>
      <c r="T60" s="128">
        <f t="shared" si="62"/>
        <v>0</v>
      </c>
      <c r="U60" s="128">
        <f t="shared" si="62"/>
        <v>0</v>
      </c>
      <c r="V60" s="128">
        <f t="shared" si="5"/>
        <v>591208997</v>
      </c>
      <c r="W60" s="138">
        <f t="shared" si="6"/>
        <v>1.2611732166893854</v>
      </c>
      <c r="X60" s="128">
        <f t="shared" si="0"/>
        <v>-122431997</v>
      </c>
      <c r="Y60" s="128">
        <f aca="true" t="shared" si="63" ref="Y60:AJ60">+Y61+Y62</f>
        <v>0</v>
      </c>
      <c r="Z60" s="128">
        <f t="shared" si="63"/>
        <v>0</v>
      </c>
      <c r="AA60" s="128">
        <f t="shared" si="63"/>
        <v>0</v>
      </c>
      <c r="AB60" s="128">
        <f t="shared" si="63"/>
        <v>0</v>
      </c>
      <c r="AC60" s="128">
        <f t="shared" si="63"/>
        <v>0</v>
      </c>
      <c r="AD60" s="128">
        <f t="shared" si="63"/>
        <v>0</v>
      </c>
      <c r="AE60" s="128">
        <f t="shared" si="63"/>
        <v>0</v>
      </c>
      <c r="AF60" s="128">
        <f t="shared" si="63"/>
        <v>0</v>
      </c>
      <c r="AG60" s="128">
        <f t="shared" si="63"/>
        <v>0</v>
      </c>
      <c r="AH60" s="128">
        <f t="shared" si="63"/>
        <v>0</v>
      </c>
      <c r="AI60" s="128">
        <f t="shared" si="63"/>
        <v>0</v>
      </c>
      <c r="AJ60" s="128">
        <f t="shared" si="63"/>
        <v>0</v>
      </c>
      <c r="AK60" s="128">
        <f t="shared" si="8"/>
        <v>0</v>
      </c>
      <c r="AL60" s="139">
        <f t="shared" si="9"/>
        <v>0</v>
      </c>
      <c r="AM60" s="128">
        <f t="shared" si="1"/>
        <v>468777000</v>
      </c>
      <c r="AN60" s="128">
        <f aca="true" t="shared" si="64" ref="AN60:AY60">+AN61+AN62</f>
        <v>0</v>
      </c>
      <c r="AO60" s="128">
        <f t="shared" si="64"/>
        <v>0</v>
      </c>
      <c r="AP60" s="128">
        <f t="shared" si="64"/>
        <v>0</v>
      </c>
      <c r="AQ60" s="128">
        <f t="shared" si="64"/>
        <v>0</v>
      </c>
      <c r="AR60" s="128">
        <f t="shared" si="64"/>
        <v>0</v>
      </c>
      <c r="AS60" s="128">
        <f t="shared" si="64"/>
        <v>0</v>
      </c>
      <c r="AT60" s="128">
        <f t="shared" si="64"/>
        <v>0</v>
      </c>
      <c r="AU60" s="128">
        <f t="shared" si="64"/>
        <v>0</v>
      </c>
      <c r="AV60" s="128">
        <f t="shared" si="64"/>
        <v>0</v>
      </c>
      <c r="AW60" s="128">
        <f t="shared" si="64"/>
        <v>0</v>
      </c>
      <c r="AX60" s="128">
        <f t="shared" si="64"/>
        <v>0</v>
      </c>
      <c r="AY60" s="128">
        <f t="shared" si="64"/>
        <v>0</v>
      </c>
      <c r="AZ60" s="128">
        <f t="shared" si="11"/>
        <v>0</v>
      </c>
      <c r="BA60" s="139" t="str">
        <f t="shared" si="12"/>
        <v> </v>
      </c>
      <c r="BB60" s="128">
        <f t="shared" si="13"/>
        <v>0</v>
      </c>
      <c r="BC60" s="52"/>
    </row>
    <row r="61" spans="1:55" ht="15">
      <c r="A61" s="133" t="s">
        <v>140</v>
      </c>
      <c r="B61" s="134">
        <v>28</v>
      </c>
      <c r="C61" s="92" t="s">
        <v>210</v>
      </c>
      <c r="D61" s="94">
        <v>452790000</v>
      </c>
      <c r="E61" s="93"/>
      <c r="F61" s="93"/>
      <c r="G61" s="93"/>
      <c r="H61" s="95">
        <f t="shared" si="2"/>
        <v>0</v>
      </c>
      <c r="I61" s="95">
        <f t="shared" si="3"/>
        <v>452790000</v>
      </c>
      <c r="J61" s="94">
        <v>584390107</v>
      </c>
      <c r="K61" s="94"/>
      <c r="L61" s="94"/>
      <c r="M61" s="94"/>
      <c r="N61" s="135"/>
      <c r="O61" s="94"/>
      <c r="P61" s="94"/>
      <c r="Q61" s="94"/>
      <c r="R61" s="94"/>
      <c r="S61" s="94"/>
      <c r="T61" s="94"/>
      <c r="U61" s="94"/>
      <c r="V61" s="121">
        <f t="shared" si="5"/>
        <v>584390107</v>
      </c>
      <c r="W61" s="44">
        <f t="shared" si="6"/>
        <v>1.2906426974977363</v>
      </c>
      <c r="X61" s="97">
        <f t="shared" si="0"/>
        <v>-131600107</v>
      </c>
      <c r="Y61" s="136"/>
      <c r="Z61" s="121"/>
      <c r="AA61" s="121"/>
      <c r="AB61" s="121"/>
      <c r="AC61" s="121"/>
      <c r="AD61" s="121"/>
      <c r="AE61" s="121"/>
      <c r="AF61" s="121"/>
      <c r="AG61" s="121"/>
      <c r="AH61" s="121"/>
      <c r="AI61" s="121"/>
      <c r="AJ61" s="121"/>
      <c r="AK61" s="131">
        <f t="shared" si="8"/>
        <v>0</v>
      </c>
      <c r="AL61" s="103">
        <f t="shared" si="9"/>
        <v>0</v>
      </c>
      <c r="AM61" s="95">
        <f t="shared" si="1"/>
        <v>452790000</v>
      </c>
      <c r="AN61" s="121"/>
      <c r="AO61" s="121"/>
      <c r="AP61" s="121"/>
      <c r="AQ61" s="121"/>
      <c r="AR61" s="121"/>
      <c r="AS61" s="121"/>
      <c r="AT61" s="121"/>
      <c r="AU61" s="121"/>
      <c r="AV61" s="121"/>
      <c r="AW61" s="121"/>
      <c r="AX61" s="121"/>
      <c r="AY61" s="121"/>
      <c r="AZ61" s="121">
        <f t="shared" si="11"/>
        <v>0</v>
      </c>
      <c r="BA61" s="103" t="str">
        <f t="shared" si="12"/>
        <v> </v>
      </c>
      <c r="BB61" s="106">
        <f t="shared" si="13"/>
        <v>0</v>
      </c>
      <c r="BC61" s="52"/>
    </row>
    <row r="62" spans="1:55" ht="15">
      <c r="A62" s="133" t="s">
        <v>141</v>
      </c>
      <c r="B62" s="134">
        <v>28</v>
      </c>
      <c r="C62" s="92" t="s">
        <v>211</v>
      </c>
      <c r="D62" s="94">
        <v>15987000</v>
      </c>
      <c r="E62" s="93"/>
      <c r="F62" s="93"/>
      <c r="G62" s="93"/>
      <c r="H62" s="95">
        <f t="shared" si="2"/>
        <v>0</v>
      </c>
      <c r="I62" s="95">
        <f t="shared" si="3"/>
        <v>15987000</v>
      </c>
      <c r="J62" s="94">
        <v>6818890</v>
      </c>
      <c r="K62" s="94"/>
      <c r="L62" s="94"/>
      <c r="M62" s="94"/>
      <c r="N62" s="135"/>
      <c r="O62" s="94"/>
      <c r="P62" s="94"/>
      <c r="Q62" s="94"/>
      <c r="R62" s="94"/>
      <c r="S62" s="94"/>
      <c r="T62" s="94"/>
      <c r="U62" s="94"/>
      <c r="V62" s="121">
        <f t="shared" si="5"/>
        <v>6818890</v>
      </c>
      <c r="W62" s="44">
        <f t="shared" si="6"/>
        <v>0.42652717833239506</v>
      </c>
      <c r="X62" s="97">
        <f t="shared" si="0"/>
        <v>9168110</v>
      </c>
      <c r="Y62" s="136"/>
      <c r="Z62" s="121"/>
      <c r="AA62" s="121"/>
      <c r="AB62" s="121"/>
      <c r="AC62" s="121"/>
      <c r="AD62" s="121"/>
      <c r="AE62" s="121"/>
      <c r="AF62" s="121"/>
      <c r="AG62" s="121"/>
      <c r="AH62" s="121"/>
      <c r="AI62" s="121"/>
      <c r="AJ62" s="121"/>
      <c r="AK62" s="131">
        <f t="shared" si="8"/>
        <v>0</v>
      </c>
      <c r="AL62" s="103">
        <f t="shared" si="9"/>
        <v>0</v>
      </c>
      <c r="AM62" s="95">
        <f t="shared" si="1"/>
        <v>15987000</v>
      </c>
      <c r="AN62" s="121"/>
      <c r="AO62" s="121"/>
      <c r="AP62" s="121"/>
      <c r="AQ62" s="121"/>
      <c r="AR62" s="121"/>
      <c r="AS62" s="121"/>
      <c r="AT62" s="121"/>
      <c r="AU62" s="121"/>
      <c r="AV62" s="121"/>
      <c r="AW62" s="121"/>
      <c r="AX62" s="121"/>
      <c r="AY62" s="121"/>
      <c r="AZ62" s="121">
        <f t="shared" si="11"/>
        <v>0</v>
      </c>
      <c r="BA62" s="103" t="str">
        <f t="shared" si="12"/>
        <v> </v>
      </c>
      <c r="BB62" s="106">
        <f t="shared" si="13"/>
        <v>0</v>
      </c>
      <c r="BC62" s="52"/>
    </row>
    <row r="63" spans="1:55" ht="15">
      <c r="A63" s="140" t="s">
        <v>142</v>
      </c>
      <c r="B63" s="141"/>
      <c r="C63" s="142" t="s">
        <v>143</v>
      </c>
      <c r="D63" s="143">
        <f>D64+D72</f>
        <v>0</v>
      </c>
      <c r="E63" s="143">
        <f>E64+E72</f>
        <v>0</v>
      </c>
      <c r="F63" s="143">
        <f>F64+F72</f>
        <v>0</v>
      </c>
      <c r="G63" s="143">
        <f>G64+G72</f>
        <v>0</v>
      </c>
      <c r="H63" s="143">
        <f t="shared" si="2"/>
        <v>0</v>
      </c>
      <c r="I63" s="143">
        <f t="shared" si="3"/>
        <v>0</v>
      </c>
      <c r="J63" s="143">
        <f aca="true" t="shared" si="65" ref="J63:U63">J64+J72</f>
        <v>0</v>
      </c>
      <c r="K63" s="143">
        <f t="shared" si="65"/>
        <v>0</v>
      </c>
      <c r="L63" s="143">
        <f t="shared" si="65"/>
        <v>0</v>
      </c>
      <c r="M63" s="143">
        <f t="shared" si="65"/>
        <v>0</v>
      </c>
      <c r="N63" s="143">
        <f t="shared" si="65"/>
        <v>0</v>
      </c>
      <c r="O63" s="143">
        <f t="shared" si="65"/>
        <v>0</v>
      </c>
      <c r="P63" s="143">
        <f t="shared" si="65"/>
        <v>0</v>
      </c>
      <c r="Q63" s="143">
        <f t="shared" si="65"/>
        <v>0</v>
      </c>
      <c r="R63" s="143">
        <f t="shared" si="65"/>
        <v>0</v>
      </c>
      <c r="S63" s="143">
        <f t="shared" si="65"/>
        <v>0</v>
      </c>
      <c r="T63" s="143">
        <f t="shared" si="65"/>
        <v>0</v>
      </c>
      <c r="U63" s="143">
        <f t="shared" si="65"/>
        <v>0</v>
      </c>
      <c r="V63" s="143">
        <f t="shared" si="5"/>
        <v>0</v>
      </c>
      <c r="W63" s="144" t="str">
        <f t="shared" si="6"/>
        <v> </v>
      </c>
      <c r="X63" s="145">
        <f t="shared" si="0"/>
        <v>0</v>
      </c>
      <c r="Y63" s="146">
        <f aca="true" t="shared" si="66" ref="Y63:AJ63">Y64+Y72</f>
        <v>0</v>
      </c>
      <c r="Z63" s="143">
        <f t="shared" si="66"/>
        <v>0</v>
      </c>
      <c r="AA63" s="143">
        <f t="shared" si="66"/>
        <v>0</v>
      </c>
      <c r="AB63" s="143">
        <f t="shared" si="66"/>
        <v>0</v>
      </c>
      <c r="AC63" s="143">
        <f t="shared" si="66"/>
        <v>0</v>
      </c>
      <c r="AD63" s="143">
        <f t="shared" si="66"/>
        <v>0</v>
      </c>
      <c r="AE63" s="143">
        <f t="shared" si="66"/>
        <v>0</v>
      </c>
      <c r="AF63" s="143">
        <f t="shared" si="66"/>
        <v>0</v>
      </c>
      <c r="AG63" s="143">
        <f t="shared" si="66"/>
        <v>0</v>
      </c>
      <c r="AH63" s="143">
        <f t="shared" si="66"/>
        <v>0</v>
      </c>
      <c r="AI63" s="143">
        <f t="shared" si="66"/>
        <v>0</v>
      </c>
      <c r="AJ63" s="143">
        <f t="shared" si="66"/>
        <v>0</v>
      </c>
      <c r="AK63" s="143">
        <f t="shared" si="8"/>
        <v>0</v>
      </c>
      <c r="AL63" s="147" t="str">
        <f t="shared" si="9"/>
        <v> </v>
      </c>
      <c r="AM63" s="143">
        <f t="shared" si="1"/>
        <v>0</v>
      </c>
      <c r="AN63" s="143">
        <f aca="true" t="shared" si="67" ref="AN63:AY63">AN64+AN72</f>
        <v>0</v>
      </c>
      <c r="AO63" s="143">
        <f t="shared" si="67"/>
        <v>0</v>
      </c>
      <c r="AP63" s="143">
        <f t="shared" si="67"/>
        <v>0</v>
      </c>
      <c r="AQ63" s="143">
        <f t="shared" si="67"/>
        <v>0</v>
      </c>
      <c r="AR63" s="143">
        <f t="shared" si="67"/>
        <v>0</v>
      </c>
      <c r="AS63" s="143">
        <f t="shared" si="67"/>
        <v>0</v>
      </c>
      <c r="AT63" s="143">
        <f t="shared" si="67"/>
        <v>0</v>
      </c>
      <c r="AU63" s="143">
        <f t="shared" si="67"/>
        <v>0</v>
      </c>
      <c r="AV63" s="143">
        <f t="shared" si="67"/>
        <v>0</v>
      </c>
      <c r="AW63" s="143">
        <f t="shared" si="67"/>
        <v>0</v>
      </c>
      <c r="AX63" s="143">
        <f t="shared" si="67"/>
        <v>0</v>
      </c>
      <c r="AY63" s="143">
        <f t="shared" si="67"/>
        <v>0</v>
      </c>
      <c r="AZ63" s="143">
        <f t="shared" si="11"/>
        <v>0</v>
      </c>
      <c r="BA63" s="147" t="str">
        <f t="shared" si="12"/>
        <v> </v>
      </c>
      <c r="BB63" s="148">
        <f t="shared" si="13"/>
        <v>0</v>
      </c>
      <c r="BC63" s="52"/>
    </row>
    <row r="64" spans="1:55" ht="15">
      <c r="A64" s="61" t="s">
        <v>144</v>
      </c>
      <c r="B64" s="149"/>
      <c r="C64" s="124" t="s">
        <v>145</v>
      </c>
      <c r="D64" s="64">
        <f>SUM(D65:D71)</f>
        <v>0</v>
      </c>
      <c r="E64" s="64">
        <f>SUM(E65:E71)</f>
        <v>0</v>
      </c>
      <c r="F64" s="64">
        <f>SUM(F65:F71)</f>
        <v>0</v>
      </c>
      <c r="G64" s="64">
        <f>SUM(G65:G71)</f>
        <v>0</v>
      </c>
      <c r="H64" s="64">
        <f t="shared" si="2"/>
        <v>0</v>
      </c>
      <c r="I64" s="64">
        <f t="shared" si="3"/>
        <v>0</v>
      </c>
      <c r="J64" s="64">
        <f aca="true" t="shared" si="68" ref="J64:U64">SUM(J65:J71)</f>
        <v>0</v>
      </c>
      <c r="K64" s="64">
        <f t="shared" si="68"/>
        <v>0</v>
      </c>
      <c r="L64" s="64">
        <f t="shared" si="68"/>
        <v>0</v>
      </c>
      <c r="M64" s="64">
        <f t="shared" si="68"/>
        <v>0</v>
      </c>
      <c r="N64" s="64">
        <f t="shared" si="68"/>
        <v>0</v>
      </c>
      <c r="O64" s="64">
        <f t="shared" si="68"/>
        <v>0</v>
      </c>
      <c r="P64" s="64">
        <f t="shared" si="68"/>
        <v>0</v>
      </c>
      <c r="Q64" s="64">
        <f t="shared" si="68"/>
        <v>0</v>
      </c>
      <c r="R64" s="64">
        <f t="shared" si="68"/>
        <v>0</v>
      </c>
      <c r="S64" s="64">
        <f t="shared" si="68"/>
        <v>0</v>
      </c>
      <c r="T64" s="64">
        <f t="shared" si="68"/>
        <v>0</v>
      </c>
      <c r="U64" s="64">
        <f t="shared" si="68"/>
        <v>0</v>
      </c>
      <c r="V64" s="64">
        <f t="shared" si="5"/>
        <v>0</v>
      </c>
      <c r="W64" s="65" t="str">
        <f t="shared" si="6"/>
        <v> </v>
      </c>
      <c r="X64" s="66">
        <f t="shared" si="0"/>
        <v>0</v>
      </c>
      <c r="Y64" s="67">
        <f aca="true" t="shared" si="69" ref="Y64:AJ64">SUM(Y65:Y71)</f>
        <v>0</v>
      </c>
      <c r="Z64" s="64">
        <f t="shared" si="69"/>
        <v>0</v>
      </c>
      <c r="AA64" s="64">
        <f t="shared" si="69"/>
        <v>0</v>
      </c>
      <c r="AB64" s="64">
        <f t="shared" si="69"/>
        <v>0</v>
      </c>
      <c r="AC64" s="64">
        <f t="shared" si="69"/>
        <v>0</v>
      </c>
      <c r="AD64" s="64">
        <f t="shared" si="69"/>
        <v>0</v>
      </c>
      <c r="AE64" s="64">
        <f t="shared" si="69"/>
        <v>0</v>
      </c>
      <c r="AF64" s="64">
        <f t="shared" si="69"/>
        <v>0</v>
      </c>
      <c r="AG64" s="64">
        <f t="shared" si="69"/>
        <v>0</v>
      </c>
      <c r="AH64" s="64">
        <f t="shared" si="69"/>
        <v>0</v>
      </c>
      <c r="AI64" s="64">
        <f t="shared" si="69"/>
        <v>0</v>
      </c>
      <c r="AJ64" s="64">
        <f t="shared" si="69"/>
        <v>0</v>
      </c>
      <c r="AK64" s="64">
        <f t="shared" si="8"/>
        <v>0</v>
      </c>
      <c r="AL64" s="64" t="str">
        <f t="shared" si="9"/>
        <v> </v>
      </c>
      <c r="AM64" s="64">
        <f t="shared" si="1"/>
        <v>0</v>
      </c>
      <c r="AN64" s="64">
        <f aca="true" t="shared" si="70" ref="AN64:AY64">SUM(AN65:AN71)</f>
        <v>0</v>
      </c>
      <c r="AO64" s="64">
        <f t="shared" si="70"/>
        <v>0</v>
      </c>
      <c r="AP64" s="64">
        <f t="shared" si="70"/>
        <v>0</v>
      </c>
      <c r="AQ64" s="64">
        <f t="shared" si="70"/>
        <v>0</v>
      </c>
      <c r="AR64" s="64">
        <f t="shared" si="70"/>
        <v>0</v>
      </c>
      <c r="AS64" s="64">
        <f t="shared" si="70"/>
        <v>0</v>
      </c>
      <c r="AT64" s="64">
        <f t="shared" si="70"/>
        <v>0</v>
      </c>
      <c r="AU64" s="64">
        <f t="shared" si="70"/>
        <v>0</v>
      </c>
      <c r="AV64" s="64">
        <f t="shared" si="70"/>
        <v>0</v>
      </c>
      <c r="AW64" s="64">
        <f t="shared" si="70"/>
        <v>0</v>
      </c>
      <c r="AX64" s="64">
        <f t="shared" si="70"/>
        <v>0</v>
      </c>
      <c r="AY64" s="64">
        <f t="shared" si="70"/>
        <v>0</v>
      </c>
      <c r="AZ64" s="64">
        <f t="shared" si="11"/>
        <v>0</v>
      </c>
      <c r="BA64" s="64" t="str">
        <f t="shared" si="12"/>
        <v> </v>
      </c>
      <c r="BB64" s="69">
        <f t="shared" si="13"/>
        <v>0</v>
      </c>
      <c r="BC64" s="52"/>
    </row>
    <row r="65" spans="1:55" ht="15">
      <c r="A65" s="133" t="s">
        <v>146</v>
      </c>
      <c r="B65" s="134">
        <v>29</v>
      </c>
      <c r="C65" s="92" t="s">
        <v>147</v>
      </c>
      <c r="D65" s="94">
        <v>0</v>
      </c>
      <c r="E65" s="93"/>
      <c r="F65" s="93"/>
      <c r="G65" s="93"/>
      <c r="H65" s="95">
        <f t="shared" si="2"/>
        <v>0</v>
      </c>
      <c r="I65" s="95">
        <f t="shared" si="3"/>
        <v>0</v>
      </c>
      <c r="J65" s="94">
        <v>0</v>
      </c>
      <c r="K65" s="94"/>
      <c r="L65" s="94"/>
      <c r="M65" s="94"/>
      <c r="N65" s="135"/>
      <c r="O65" s="94"/>
      <c r="P65" s="94"/>
      <c r="Q65" s="94"/>
      <c r="R65" s="94"/>
      <c r="S65" s="94"/>
      <c r="T65" s="94"/>
      <c r="U65" s="94"/>
      <c r="V65" s="121">
        <f t="shared" si="5"/>
        <v>0</v>
      </c>
      <c r="W65" s="44" t="str">
        <f t="shared" si="6"/>
        <v> </v>
      </c>
      <c r="X65" s="97">
        <f t="shared" si="0"/>
        <v>0</v>
      </c>
      <c r="Y65" s="136"/>
      <c r="Z65" s="121"/>
      <c r="AA65" s="121"/>
      <c r="AB65" s="121"/>
      <c r="AC65" s="121"/>
      <c r="AD65" s="121"/>
      <c r="AE65" s="121"/>
      <c r="AF65" s="121"/>
      <c r="AG65" s="121"/>
      <c r="AH65" s="121"/>
      <c r="AI65" s="121"/>
      <c r="AJ65" s="121"/>
      <c r="AK65" s="131">
        <f t="shared" si="8"/>
        <v>0</v>
      </c>
      <c r="AL65" s="103" t="str">
        <f t="shared" si="9"/>
        <v> </v>
      </c>
      <c r="AM65" s="95">
        <f t="shared" si="1"/>
        <v>0</v>
      </c>
      <c r="AN65" s="121"/>
      <c r="AO65" s="121"/>
      <c r="AP65" s="121"/>
      <c r="AQ65" s="121"/>
      <c r="AR65" s="121"/>
      <c r="AS65" s="121"/>
      <c r="AT65" s="121"/>
      <c r="AU65" s="121"/>
      <c r="AV65" s="121"/>
      <c r="AW65" s="121"/>
      <c r="AX65" s="121"/>
      <c r="AY65" s="121"/>
      <c r="AZ65" s="121">
        <f t="shared" si="11"/>
        <v>0</v>
      </c>
      <c r="BA65" s="103" t="str">
        <f t="shared" si="12"/>
        <v> </v>
      </c>
      <c r="BB65" s="106">
        <f t="shared" si="13"/>
        <v>0</v>
      </c>
      <c r="BC65" s="52"/>
    </row>
    <row r="66" spans="1:55" ht="15">
      <c r="A66" s="133" t="s">
        <v>148</v>
      </c>
      <c r="B66" s="134">
        <v>30</v>
      </c>
      <c r="C66" s="92" t="s">
        <v>149</v>
      </c>
      <c r="D66" s="94">
        <v>0</v>
      </c>
      <c r="E66" s="93"/>
      <c r="F66" s="93"/>
      <c r="G66" s="93"/>
      <c r="H66" s="95">
        <f t="shared" si="2"/>
        <v>0</v>
      </c>
      <c r="I66" s="95">
        <f t="shared" si="3"/>
        <v>0</v>
      </c>
      <c r="J66" s="94">
        <v>0</v>
      </c>
      <c r="K66" s="94"/>
      <c r="L66" s="94"/>
      <c r="M66" s="94"/>
      <c r="N66" s="135"/>
      <c r="O66" s="94"/>
      <c r="P66" s="94"/>
      <c r="Q66" s="94"/>
      <c r="R66" s="94"/>
      <c r="S66" s="94"/>
      <c r="T66" s="94"/>
      <c r="U66" s="94"/>
      <c r="V66" s="121">
        <f t="shared" si="5"/>
        <v>0</v>
      </c>
      <c r="W66" s="44" t="str">
        <f t="shared" si="6"/>
        <v> </v>
      </c>
      <c r="X66" s="97">
        <f t="shared" si="0"/>
        <v>0</v>
      </c>
      <c r="Y66" s="136"/>
      <c r="Z66" s="121"/>
      <c r="AA66" s="121"/>
      <c r="AB66" s="121"/>
      <c r="AC66" s="121"/>
      <c r="AD66" s="121"/>
      <c r="AE66" s="121"/>
      <c r="AF66" s="121"/>
      <c r="AG66" s="121"/>
      <c r="AH66" s="121"/>
      <c r="AI66" s="121"/>
      <c r="AJ66" s="121"/>
      <c r="AK66" s="131">
        <f t="shared" si="8"/>
        <v>0</v>
      </c>
      <c r="AL66" s="103" t="str">
        <f t="shared" si="9"/>
        <v> </v>
      </c>
      <c r="AM66" s="95">
        <f t="shared" si="1"/>
        <v>0</v>
      </c>
      <c r="AN66" s="121"/>
      <c r="AO66" s="121"/>
      <c r="AP66" s="121"/>
      <c r="AQ66" s="121"/>
      <c r="AR66" s="121"/>
      <c r="AS66" s="121"/>
      <c r="AT66" s="121"/>
      <c r="AU66" s="121"/>
      <c r="AV66" s="121"/>
      <c r="AW66" s="121"/>
      <c r="AX66" s="121"/>
      <c r="AY66" s="121"/>
      <c r="AZ66" s="121">
        <f t="shared" si="11"/>
        <v>0</v>
      </c>
      <c r="BA66" s="103" t="str">
        <f t="shared" si="12"/>
        <v> </v>
      </c>
      <c r="BB66" s="106">
        <f t="shared" si="13"/>
        <v>0</v>
      </c>
      <c r="BC66" s="52"/>
    </row>
    <row r="67" spans="1:55" ht="15">
      <c r="A67" s="133" t="s">
        <v>150</v>
      </c>
      <c r="B67" s="134">
        <v>31</v>
      </c>
      <c r="C67" s="92" t="s">
        <v>151</v>
      </c>
      <c r="D67" s="94">
        <v>0</v>
      </c>
      <c r="E67" s="93"/>
      <c r="F67" s="93"/>
      <c r="G67" s="93"/>
      <c r="H67" s="95">
        <f t="shared" si="2"/>
        <v>0</v>
      </c>
      <c r="I67" s="95">
        <f t="shared" si="3"/>
        <v>0</v>
      </c>
      <c r="J67" s="94">
        <v>0</v>
      </c>
      <c r="K67" s="94"/>
      <c r="L67" s="94"/>
      <c r="M67" s="94"/>
      <c r="N67" s="135"/>
      <c r="O67" s="94"/>
      <c r="P67" s="94"/>
      <c r="Q67" s="94"/>
      <c r="R67" s="94"/>
      <c r="S67" s="94"/>
      <c r="T67" s="94"/>
      <c r="U67" s="94"/>
      <c r="V67" s="121">
        <f t="shared" si="5"/>
        <v>0</v>
      </c>
      <c r="W67" s="44" t="str">
        <f t="shared" si="6"/>
        <v> </v>
      </c>
      <c r="X67" s="97">
        <f t="shared" si="0"/>
        <v>0</v>
      </c>
      <c r="Y67" s="136"/>
      <c r="Z67" s="121"/>
      <c r="AA67" s="121"/>
      <c r="AB67" s="121"/>
      <c r="AC67" s="121"/>
      <c r="AD67" s="121"/>
      <c r="AE67" s="121"/>
      <c r="AF67" s="121"/>
      <c r="AG67" s="121"/>
      <c r="AH67" s="121"/>
      <c r="AI67" s="121"/>
      <c r="AJ67" s="121"/>
      <c r="AK67" s="131">
        <f t="shared" si="8"/>
        <v>0</v>
      </c>
      <c r="AL67" s="103" t="str">
        <f t="shared" si="9"/>
        <v> </v>
      </c>
      <c r="AM67" s="95">
        <f t="shared" si="1"/>
        <v>0</v>
      </c>
      <c r="AN67" s="121"/>
      <c r="AO67" s="121"/>
      <c r="AP67" s="121"/>
      <c r="AQ67" s="121"/>
      <c r="AR67" s="121"/>
      <c r="AS67" s="121"/>
      <c r="AT67" s="121"/>
      <c r="AU67" s="121"/>
      <c r="AV67" s="121"/>
      <c r="AW67" s="121"/>
      <c r="AX67" s="121"/>
      <c r="AY67" s="121"/>
      <c r="AZ67" s="121">
        <f t="shared" si="11"/>
        <v>0</v>
      </c>
      <c r="BA67" s="103" t="str">
        <f t="shared" si="12"/>
        <v> </v>
      </c>
      <c r="BB67" s="106">
        <f t="shared" si="13"/>
        <v>0</v>
      </c>
      <c r="BC67" s="52"/>
    </row>
    <row r="68" spans="1:55" ht="15">
      <c r="A68" s="133" t="s">
        <v>152</v>
      </c>
      <c r="B68" s="134">
        <v>32</v>
      </c>
      <c r="C68" s="92" t="s">
        <v>153</v>
      </c>
      <c r="D68" s="94">
        <v>0</v>
      </c>
      <c r="E68" s="93"/>
      <c r="F68" s="93"/>
      <c r="G68" s="93"/>
      <c r="H68" s="95">
        <f t="shared" si="2"/>
        <v>0</v>
      </c>
      <c r="I68" s="95">
        <f t="shared" si="3"/>
        <v>0</v>
      </c>
      <c r="J68" s="94">
        <v>0</v>
      </c>
      <c r="K68" s="94"/>
      <c r="L68" s="94"/>
      <c r="M68" s="94"/>
      <c r="N68" s="135"/>
      <c r="O68" s="94"/>
      <c r="P68" s="94"/>
      <c r="Q68" s="94"/>
      <c r="R68" s="94"/>
      <c r="S68" s="94"/>
      <c r="T68" s="94"/>
      <c r="U68" s="94"/>
      <c r="V68" s="121">
        <f t="shared" si="5"/>
        <v>0</v>
      </c>
      <c r="W68" s="44" t="str">
        <f t="shared" si="6"/>
        <v> </v>
      </c>
      <c r="X68" s="97">
        <f t="shared" si="0"/>
        <v>0</v>
      </c>
      <c r="Y68" s="136"/>
      <c r="Z68" s="121"/>
      <c r="AA68" s="121"/>
      <c r="AB68" s="121"/>
      <c r="AC68" s="121"/>
      <c r="AD68" s="121"/>
      <c r="AE68" s="121"/>
      <c r="AF68" s="121"/>
      <c r="AG68" s="121"/>
      <c r="AH68" s="121"/>
      <c r="AI68" s="121"/>
      <c r="AJ68" s="121"/>
      <c r="AK68" s="131">
        <f t="shared" si="8"/>
        <v>0</v>
      </c>
      <c r="AL68" s="103" t="str">
        <f t="shared" si="9"/>
        <v> </v>
      </c>
      <c r="AM68" s="95">
        <f t="shared" si="1"/>
        <v>0</v>
      </c>
      <c r="AN68" s="121"/>
      <c r="AO68" s="121"/>
      <c r="AP68" s="121"/>
      <c r="AQ68" s="121"/>
      <c r="AR68" s="121"/>
      <c r="AS68" s="121"/>
      <c r="AT68" s="121"/>
      <c r="AU68" s="121"/>
      <c r="AV68" s="121"/>
      <c r="AW68" s="121"/>
      <c r="AX68" s="121"/>
      <c r="AY68" s="121"/>
      <c r="AZ68" s="121">
        <f t="shared" si="11"/>
        <v>0</v>
      </c>
      <c r="BA68" s="103" t="str">
        <f t="shared" si="12"/>
        <v> </v>
      </c>
      <c r="BB68" s="106">
        <f t="shared" si="13"/>
        <v>0</v>
      </c>
      <c r="BC68" s="52"/>
    </row>
    <row r="69" spans="1:55" ht="15">
      <c r="A69" s="133" t="s">
        <v>154</v>
      </c>
      <c r="B69" s="134">
        <v>33</v>
      </c>
      <c r="C69" s="92" t="s">
        <v>155</v>
      </c>
      <c r="D69" s="94">
        <v>0</v>
      </c>
      <c r="E69" s="93"/>
      <c r="F69" s="93"/>
      <c r="G69" s="93"/>
      <c r="H69" s="95">
        <f t="shared" si="2"/>
        <v>0</v>
      </c>
      <c r="I69" s="43">
        <f t="shared" si="3"/>
        <v>0</v>
      </c>
      <c r="J69" s="94">
        <v>0</v>
      </c>
      <c r="K69" s="94"/>
      <c r="L69" s="94"/>
      <c r="M69" s="94"/>
      <c r="N69" s="135"/>
      <c r="O69" s="94"/>
      <c r="P69" s="94"/>
      <c r="Q69" s="94"/>
      <c r="R69" s="94"/>
      <c r="S69" s="94"/>
      <c r="T69" s="94"/>
      <c r="U69" s="94"/>
      <c r="V69" s="121">
        <f t="shared" si="5"/>
        <v>0</v>
      </c>
      <c r="W69" s="44" t="str">
        <f t="shared" si="6"/>
        <v> </v>
      </c>
      <c r="X69" s="97">
        <f t="shared" si="0"/>
        <v>0</v>
      </c>
      <c r="Y69" s="136"/>
      <c r="Z69" s="121"/>
      <c r="AA69" s="121"/>
      <c r="AB69" s="121"/>
      <c r="AC69" s="121"/>
      <c r="AD69" s="121"/>
      <c r="AE69" s="121"/>
      <c r="AF69" s="121"/>
      <c r="AG69" s="121"/>
      <c r="AH69" s="121"/>
      <c r="AI69" s="121"/>
      <c r="AJ69" s="121"/>
      <c r="AK69" s="131">
        <f t="shared" si="8"/>
        <v>0</v>
      </c>
      <c r="AL69" s="103" t="str">
        <f t="shared" si="9"/>
        <v> </v>
      </c>
      <c r="AM69" s="95">
        <f t="shared" si="1"/>
        <v>0</v>
      </c>
      <c r="AN69" s="121"/>
      <c r="AO69" s="121"/>
      <c r="AP69" s="121"/>
      <c r="AQ69" s="121"/>
      <c r="AR69" s="121"/>
      <c r="AS69" s="121"/>
      <c r="AT69" s="121"/>
      <c r="AU69" s="121"/>
      <c r="AV69" s="121"/>
      <c r="AW69" s="121"/>
      <c r="AX69" s="121"/>
      <c r="AY69" s="121"/>
      <c r="AZ69" s="121">
        <f t="shared" si="11"/>
        <v>0</v>
      </c>
      <c r="BA69" s="103" t="str">
        <f t="shared" si="12"/>
        <v> </v>
      </c>
      <c r="BB69" s="106">
        <f t="shared" si="13"/>
        <v>0</v>
      </c>
      <c r="BC69" s="52"/>
    </row>
    <row r="70" spans="1:55" ht="15">
      <c r="A70" s="133" t="s">
        <v>156</v>
      </c>
      <c r="B70" s="134">
        <v>34</v>
      </c>
      <c r="C70" s="92" t="s">
        <v>157</v>
      </c>
      <c r="D70" s="94">
        <v>0</v>
      </c>
      <c r="E70" s="93"/>
      <c r="F70" s="93"/>
      <c r="G70" s="93"/>
      <c r="H70" s="95">
        <f t="shared" si="2"/>
        <v>0</v>
      </c>
      <c r="I70" s="43">
        <f t="shared" si="3"/>
        <v>0</v>
      </c>
      <c r="J70" s="94">
        <v>0</v>
      </c>
      <c r="K70" s="94"/>
      <c r="L70" s="94"/>
      <c r="M70" s="94"/>
      <c r="N70" s="135"/>
      <c r="O70" s="94"/>
      <c r="P70" s="94"/>
      <c r="Q70" s="94"/>
      <c r="R70" s="94"/>
      <c r="S70" s="94"/>
      <c r="T70" s="94"/>
      <c r="U70" s="94"/>
      <c r="V70" s="121">
        <f t="shared" si="5"/>
        <v>0</v>
      </c>
      <c r="W70" s="44" t="str">
        <f t="shared" si="6"/>
        <v> </v>
      </c>
      <c r="X70" s="97">
        <f t="shared" si="0"/>
        <v>0</v>
      </c>
      <c r="Y70" s="136"/>
      <c r="Z70" s="121"/>
      <c r="AA70" s="121"/>
      <c r="AB70" s="121"/>
      <c r="AC70" s="121"/>
      <c r="AD70" s="121"/>
      <c r="AE70" s="121"/>
      <c r="AF70" s="121"/>
      <c r="AG70" s="121"/>
      <c r="AH70" s="121"/>
      <c r="AI70" s="121"/>
      <c r="AJ70" s="121"/>
      <c r="AK70" s="131">
        <f t="shared" si="8"/>
        <v>0</v>
      </c>
      <c r="AL70" s="103" t="str">
        <f t="shared" si="9"/>
        <v> </v>
      </c>
      <c r="AM70" s="95">
        <f t="shared" si="1"/>
        <v>0</v>
      </c>
      <c r="AN70" s="121"/>
      <c r="AO70" s="121"/>
      <c r="AP70" s="121"/>
      <c r="AQ70" s="121"/>
      <c r="AR70" s="121"/>
      <c r="AS70" s="121"/>
      <c r="AT70" s="121"/>
      <c r="AU70" s="121"/>
      <c r="AV70" s="121"/>
      <c r="AW70" s="121"/>
      <c r="AX70" s="121"/>
      <c r="AY70" s="121"/>
      <c r="AZ70" s="121">
        <f t="shared" si="11"/>
        <v>0</v>
      </c>
      <c r="BA70" s="103" t="str">
        <f t="shared" si="12"/>
        <v> </v>
      </c>
      <c r="BB70" s="106">
        <f t="shared" si="13"/>
        <v>0</v>
      </c>
      <c r="BC70" s="52"/>
    </row>
    <row r="71" spans="1:55" ht="15">
      <c r="A71" s="133" t="s">
        <v>158</v>
      </c>
      <c r="B71" s="134"/>
      <c r="C71" s="92" t="s">
        <v>159</v>
      </c>
      <c r="D71" s="94">
        <v>0</v>
      </c>
      <c r="E71" s="93"/>
      <c r="F71" s="93"/>
      <c r="G71" s="93"/>
      <c r="H71" s="95">
        <f t="shared" si="2"/>
        <v>0</v>
      </c>
      <c r="I71" s="43">
        <f t="shared" si="3"/>
        <v>0</v>
      </c>
      <c r="J71" s="94">
        <v>0</v>
      </c>
      <c r="K71" s="94"/>
      <c r="L71" s="94"/>
      <c r="M71" s="94"/>
      <c r="N71" s="135"/>
      <c r="O71" s="94"/>
      <c r="P71" s="94"/>
      <c r="Q71" s="94"/>
      <c r="R71" s="94"/>
      <c r="S71" s="94"/>
      <c r="T71" s="94"/>
      <c r="U71" s="94"/>
      <c r="V71" s="121">
        <f t="shared" si="5"/>
        <v>0</v>
      </c>
      <c r="W71" s="44" t="str">
        <f t="shared" si="6"/>
        <v> </v>
      </c>
      <c r="X71" s="97">
        <f t="shared" si="0"/>
        <v>0</v>
      </c>
      <c r="Y71" s="136"/>
      <c r="Z71" s="121"/>
      <c r="AA71" s="121"/>
      <c r="AB71" s="121"/>
      <c r="AC71" s="121"/>
      <c r="AD71" s="121"/>
      <c r="AE71" s="121"/>
      <c r="AF71" s="121"/>
      <c r="AG71" s="121"/>
      <c r="AH71" s="121"/>
      <c r="AI71" s="121"/>
      <c r="AJ71" s="121"/>
      <c r="AK71" s="131">
        <f t="shared" si="8"/>
        <v>0</v>
      </c>
      <c r="AL71" s="103" t="str">
        <f t="shared" si="9"/>
        <v> </v>
      </c>
      <c r="AM71" s="95">
        <f t="shared" si="1"/>
        <v>0</v>
      </c>
      <c r="AN71" s="121"/>
      <c r="AO71" s="121"/>
      <c r="AP71" s="121"/>
      <c r="AQ71" s="121"/>
      <c r="AR71" s="121"/>
      <c r="AS71" s="121"/>
      <c r="AT71" s="121"/>
      <c r="AU71" s="121"/>
      <c r="AV71" s="121"/>
      <c r="AW71" s="121"/>
      <c r="AX71" s="121"/>
      <c r="AY71" s="121"/>
      <c r="AZ71" s="121">
        <f t="shared" si="11"/>
        <v>0</v>
      </c>
      <c r="BA71" s="103" t="str">
        <f t="shared" si="12"/>
        <v> </v>
      </c>
      <c r="BB71" s="106">
        <f t="shared" si="13"/>
        <v>0</v>
      </c>
      <c r="BC71" s="52"/>
    </row>
    <row r="72" spans="1:55" ht="15">
      <c r="A72" s="133" t="s">
        <v>160</v>
      </c>
      <c r="B72" s="134">
        <v>35</v>
      </c>
      <c r="C72" s="92" t="s">
        <v>161</v>
      </c>
      <c r="D72" s="94">
        <v>0</v>
      </c>
      <c r="E72" s="93"/>
      <c r="F72" s="93"/>
      <c r="G72" s="93"/>
      <c r="H72" s="95">
        <f t="shared" si="2"/>
        <v>0</v>
      </c>
      <c r="I72" s="43">
        <f t="shared" si="3"/>
        <v>0</v>
      </c>
      <c r="J72" s="94">
        <v>0</v>
      </c>
      <c r="K72" s="94"/>
      <c r="L72" s="94"/>
      <c r="M72" s="94"/>
      <c r="N72" s="135"/>
      <c r="O72" s="94"/>
      <c r="P72" s="94"/>
      <c r="Q72" s="94"/>
      <c r="R72" s="94"/>
      <c r="S72" s="94"/>
      <c r="T72" s="94"/>
      <c r="U72" s="94"/>
      <c r="V72" s="121">
        <f t="shared" si="5"/>
        <v>0</v>
      </c>
      <c r="W72" s="44" t="str">
        <f t="shared" si="6"/>
        <v> </v>
      </c>
      <c r="X72" s="97">
        <f t="shared" si="0"/>
        <v>0</v>
      </c>
      <c r="Y72" s="136"/>
      <c r="Z72" s="121"/>
      <c r="AA72" s="121"/>
      <c r="AB72" s="121"/>
      <c r="AC72" s="121"/>
      <c r="AD72" s="121"/>
      <c r="AE72" s="121"/>
      <c r="AF72" s="121"/>
      <c r="AG72" s="121"/>
      <c r="AH72" s="121"/>
      <c r="AI72" s="121"/>
      <c r="AJ72" s="121"/>
      <c r="AK72" s="131">
        <f t="shared" si="8"/>
        <v>0</v>
      </c>
      <c r="AL72" s="103" t="str">
        <f t="shared" si="9"/>
        <v> </v>
      </c>
      <c r="AM72" s="95">
        <f t="shared" si="1"/>
        <v>0</v>
      </c>
      <c r="AN72" s="121"/>
      <c r="AO72" s="121"/>
      <c r="AP72" s="121"/>
      <c r="AQ72" s="121"/>
      <c r="AR72" s="121"/>
      <c r="AS72" s="121"/>
      <c r="AT72" s="121"/>
      <c r="AU72" s="121"/>
      <c r="AV72" s="121"/>
      <c r="AW72" s="121"/>
      <c r="AX72" s="121"/>
      <c r="AY72" s="121"/>
      <c r="AZ72" s="121">
        <f t="shared" si="11"/>
        <v>0</v>
      </c>
      <c r="BA72" s="103" t="str">
        <f t="shared" si="12"/>
        <v> </v>
      </c>
      <c r="BB72" s="106">
        <f t="shared" si="13"/>
        <v>0</v>
      </c>
      <c r="BC72" s="52"/>
    </row>
    <row r="73" spans="1:55" ht="15">
      <c r="A73" s="133" t="s">
        <v>162</v>
      </c>
      <c r="B73" s="134">
        <v>36</v>
      </c>
      <c r="C73" s="92" t="s">
        <v>163</v>
      </c>
      <c r="D73" s="93">
        <v>298000000</v>
      </c>
      <c r="E73" s="93"/>
      <c r="F73" s="93"/>
      <c r="G73" s="93"/>
      <c r="H73" s="95">
        <f t="shared" si="2"/>
        <v>0</v>
      </c>
      <c r="I73" s="43">
        <f t="shared" si="3"/>
        <v>298000000</v>
      </c>
      <c r="J73" s="94">
        <v>0</v>
      </c>
      <c r="K73" s="94"/>
      <c r="L73" s="94"/>
      <c r="M73" s="94"/>
      <c r="N73" s="135"/>
      <c r="O73" s="94"/>
      <c r="P73" s="94"/>
      <c r="Q73" s="94"/>
      <c r="R73" s="94"/>
      <c r="S73" s="94"/>
      <c r="T73" s="94"/>
      <c r="U73" s="94"/>
      <c r="V73" s="121">
        <f t="shared" si="5"/>
        <v>0</v>
      </c>
      <c r="W73" s="44">
        <f t="shared" si="6"/>
        <v>0</v>
      </c>
      <c r="X73" s="97">
        <f t="shared" si="0"/>
        <v>298000000</v>
      </c>
      <c r="Y73" s="136"/>
      <c r="Z73" s="121"/>
      <c r="AA73" s="121"/>
      <c r="AB73" s="121"/>
      <c r="AC73" s="121"/>
      <c r="AD73" s="121"/>
      <c r="AE73" s="121"/>
      <c r="AF73" s="121"/>
      <c r="AG73" s="121"/>
      <c r="AH73" s="121"/>
      <c r="AI73" s="121"/>
      <c r="AJ73" s="121"/>
      <c r="AK73" s="131">
        <f t="shared" si="8"/>
        <v>0</v>
      </c>
      <c r="AL73" s="103">
        <f t="shared" si="9"/>
        <v>0</v>
      </c>
      <c r="AM73" s="95">
        <f t="shared" si="1"/>
        <v>298000000</v>
      </c>
      <c r="AN73" s="121"/>
      <c r="AO73" s="121"/>
      <c r="AP73" s="121"/>
      <c r="AQ73" s="121"/>
      <c r="AR73" s="121"/>
      <c r="AS73" s="121"/>
      <c r="AT73" s="121"/>
      <c r="AU73" s="121"/>
      <c r="AV73" s="121"/>
      <c r="AW73" s="121"/>
      <c r="AX73" s="121"/>
      <c r="AY73" s="121"/>
      <c r="AZ73" s="121">
        <f t="shared" si="11"/>
        <v>0</v>
      </c>
      <c r="BA73" s="103" t="str">
        <f t="shared" si="12"/>
        <v> </v>
      </c>
      <c r="BB73" s="106">
        <f t="shared" si="13"/>
        <v>0</v>
      </c>
      <c r="BC73" s="52"/>
    </row>
    <row r="74" spans="1:55" ht="15">
      <c r="A74" s="133" t="s">
        <v>164</v>
      </c>
      <c r="B74" s="134">
        <v>37</v>
      </c>
      <c r="C74" s="92" t="s">
        <v>165</v>
      </c>
      <c r="D74" s="94">
        <v>0</v>
      </c>
      <c r="E74" s="93"/>
      <c r="F74" s="93"/>
      <c r="G74" s="93"/>
      <c r="H74" s="95">
        <f t="shared" si="2"/>
        <v>0</v>
      </c>
      <c r="I74" s="95">
        <f t="shared" si="3"/>
        <v>0</v>
      </c>
      <c r="J74" s="94">
        <v>0</v>
      </c>
      <c r="K74" s="94"/>
      <c r="L74" s="94"/>
      <c r="M74" s="94"/>
      <c r="N74" s="135"/>
      <c r="O74" s="94"/>
      <c r="P74" s="94"/>
      <c r="Q74" s="94"/>
      <c r="R74" s="94"/>
      <c r="S74" s="94"/>
      <c r="T74" s="94"/>
      <c r="U74" s="94"/>
      <c r="V74" s="121">
        <f t="shared" si="5"/>
        <v>0</v>
      </c>
      <c r="W74" s="44" t="str">
        <f t="shared" si="6"/>
        <v> </v>
      </c>
      <c r="X74" s="97">
        <f aca="true" t="shared" si="71" ref="X74:X86">+I74-V74</f>
        <v>0</v>
      </c>
      <c r="Y74" s="136"/>
      <c r="Z74" s="121"/>
      <c r="AA74" s="121"/>
      <c r="AB74" s="121"/>
      <c r="AC74" s="121"/>
      <c r="AD74" s="121"/>
      <c r="AE74" s="121"/>
      <c r="AF74" s="121"/>
      <c r="AG74" s="121"/>
      <c r="AH74" s="121"/>
      <c r="AI74" s="121"/>
      <c r="AJ74" s="121"/>
      <c r="AK74" s="131">
        <f t="shared" si="8"/>
        <v>0</v>
      </c>
      <c r="AL74" s="103" t="str">
        <f t="shared" si="9"/>
        <v> </v>
      </c>
      <c r="AM74" s="95">
        <f aca="true" t="shared" si="72" ref="AM74:AM86">+I74-AK74</f>
        <v>0</v>
      </c>
      <c r="AN74" s="121"/>
      <c r="AO74" s="121"/>
      <c r="AP74" s="121"/>
      <c r="AQ74" s="121"/>
      <c r="AR74" s="121"/>
      <c r="AS74" s="121"/>
      <c r="AT74" s="121"/>
      <c r="AU74" s="121"/>
      <c r="AV74" s="121"/>
      <c r="AW74" s="121"/>
      <c r="AX74" s="121"/>
      <c r="AY74" s="121"/>
      <c r="AZ74" s="121">
        <f t="shared" si="11"/>
        <v>0</v>
      </c>
      <c r="BA74" s="103" t="str">
        <f t="shared" si="12"/>
        <v> </v>
      </c>
      <c r="BB74" s="106">
        <f t="shared" si="13"/>
        <v>0</v>
      </c>
      <c r="BC74" s="52"/>
    </row>
    <row r="75" spans="1:55" ht="15">
      <c r="A75" s="61" t="s">
        <v>166</v>
      </c>
      <c r="B75" s="149"/>
      <c r="C75" s="124" t="s">
        <v>167</v>
      </c>
      <c r="D75" s="150"/>
      <c r="E75" s="150"/>
      <c r="F75" s="150"/>
      <c r="G75" s="150"/>
      <c r="H75" s="64">
        <f aca="true" t="shared" si="73" ref="H75:H86">-E75+F75+G75</f>
        <v>0</v>
      </c>
      <c r="I75" s="64">
        <f aca="true" t="shared" si="74" ref="I75:I86">+D75+H75</f>
        <v>0</v>
      </c>
      <c r="J75" s="150">
        <v>0</v>
      </c>
      <c r="K75" s="150"/>
      <c r="L75" s="150"/>
      <c r="M75" s="150"/>
      <c r="N75" s="150"/>
      <c r="O75" s="150"/>
      <c r="P75" s="150"/>
      <c r="Q75" s="150">
        <v>0</v>
      </c>
      <c r="R75" s="150">
        <v>0</v>
      </c>
      <c r="S75" s="150"/>
      <c r="T75" s="150"/>
      <c r="U75" s="150"/>
      <c r="V75" s="64">
        <f aca="true" t="shared" si="75" ref="V75:V86">SUM(J75:U75)</f>
        <v>0</v>
      </c>
      <c r="W75" s="65" t="str">
        <f aca="true" t="shared" si="76" ref="W75:W86">IF(I75=0," ",(V75/I75))</f>
        <v> </v>
      </c>
      <c r="X75" s="66">
        <f t="shared" si="71"/>
        <v>0</v>
      </c>
      <c r="Y75" s="67"/>
      <c r="Z75" s="64"/>
      <c r="AA75" s="64"/>
      <c r="AB75" s="64"/>
      <c r="AC75" s="64"/>
      <c r="AD75" s="64"/>
      <c r="AE75" s="64"/>
      <c r="AF75" s="64"/>
      <c r="AG75" s="64">
        <v>0</v>
      </c>
      <c r="AH75" s="64"/>
      <c r="AI75" s="64"/>
      <c r="AJ75" s="64"/>
      <c r="AK75" s="64">
        <f aca="true" t="shared" si="77" ref="AK75:AK86">SUM(Y75:AJ75)</f>
        <v>0</v>
      </c>
      <c r="AL75" s="68" t="str">
        <f aca="true" t="shared" si="78" ref="AL75:AL86">IF(I75=0," ",(AK75/I75))</f>
        <v> </v>
      </c>
      <c r="AM75" s="64">
        <f t="shared" si="72"/>
        <v>0</v>
      </c>
      <c r="AN75" s="150"/>
      <c r="AO75" s="150"/>
      <c r="AP75" s="150"/>
      <c r="AQ75" s="150"/>
      <c r="AR75" s="150"/>
      <c r="AS75" s="150"/>
      <c r="AT75" s="150"/>
      <c r="AU75" s="150"/>
      <c r="AV75" s="150"/>
      <c r="AW75" s="150"/>
      <c r="AX75" s="150"/>
      <c r="AY75" s="150"/>
      <c r="AZ75" s="64">
        <f aca="true" t="shared" si="79" ref="AZ75:AZ86">SUM(AN75:AY75)</f>
        <v>0</v>
      </c>
      <c r="BA75" s="68" t="str">
        <f aca="true" t="shared" si="80" ref="BA75:BA86">IF(AK75=0," ",(AZ75/AK75))</f>
        <v> </v>
      </c>
      <c r="BB75" s="69">
        <f aca="true" t="shared" si="81" ref="BB75:BB86">+AK75-AZ75</f>
        <v>0</v>
      </c>
      <c r="BC75" s="52"/>
    </row>
    <row r="76" spans="1:55" ht="15">
      <c r="A76" s="61" t="s">
        <v>168</v>
      </c>
      <c r="B76" s="149"/>
      <c r="C76" s="124" t="s">
        <v>169</v>
      </c>
      <c r="D76" s="64">
        <f>D77+D79+D80+D81+D82+D83+D84+D85</f>
        <v>1389521000</v>
      </c>
      <c r="E76" s="64">
        <f>E77+E79+E80+E81+E82+E83+E84+E85</f>
        <v>0</v>
      </c>
      <c r="F76" s="64">
        <f>F77+F79+F80+F81+F82+F83+F84+F85</f>
        <v>0</v>
      </c>
      <c r="G76" s="64">
        <f>G77+G79+G80+G81+G82+G83+G84+G85</f>
        <v>0</v>
      </c>
      <c r="H76" s="64">
        <f t="shared" si="73"/>
        <v>0</v>
      </c>
      <c r="I76" s="64">
        <f t="shared" si="74"/>
        <v>1389521000</v>
      </c>
      <c r="J76" s="64">
        <f aca="true" t="shared" si="82" ref="J76:U76">J77+J79+J80+J81+J82+J83+J84+J85</f>
        <v>69928304</v>
      </c>
      <c r="K76" s="64">
        <f t="shared" si="82"/>
        <v>0</v>
      </c>
      <c r="L76" s="64">
        <f t="shared" si="82"/>
        <v>0</v>
      </c>
      <c r="M76" s="64">
        <f t="shared" si="82"/>
        <v>0</v>
      </c>
      <c r="N76" s="64">
        <f t="shared" si="82"/>
        <v>0</v>
      </c>
      <c r="O76" s="64">
        <f t="shared" si="82"/>
        <v>0</v>
      </c>
      <c r="P76" s="64">
        <f t="shared" si="82"/>
        <v>0</v>
      </c>
      <c r="Q76" s="64">
        <f t="shared" si="82"/>
        <v>0</v>
      </c>
      <c r="R76" s="64">
        <f t="shared" si="82"/>
        <v>0</v>
      </c>
      <c r="S76" s="64">
        <f t="shared" si="82"/>
        <v>0</v>
      </c>
      <c r="T76" s="64">
        <f t="shared" si="82"/>
        <v>0</v>
      </c>
      <c r="U76" s="64">
        <f t="shared" si="82"/>
        <v>0</v>
      </c>
      <c r="V76" s="64">
        <f t="shared" si="75"/>
        <v>69928304</v>
      </c>
      <c r="W76" s="65">
        <f t="shared" si="76"/>
        <v>0.05032547474993181</v>
      </c>
      <c r="X76" s="66">
        <f t="shared" si="71"/>
        <v>1319592696</v>
      </c>
      <c r="Y76" s="64">
        <f aca="true" t="shared" si="83" ref="Y76:AJ76">Y77+Y79+Y80+Y81+Y82+Y83+Y84+Y85</f>
        <v>0</v>
      </c>
      <c r="Z76" s="64">
        <f t="shared" si="83"/>
        <v>0</v>
      </c>
      <c r="AA76" s="64">
        <f t="shared" si="83"/>
        <v>0</v>
      </c>
      <c r="AB76" s="64">
        <f t="shared" si="83"/>
        <v>0</v>
      </c>
      <c r="AC76" s="64">
        <f t="shared" si="83"/>
        <v>0</v>
      </c>
      <c r="AD76" s="64">
        <f t="shared" si="83"/>
        <v>0</v>
      </c>
      <c r="AE76" s="64">
        <f t="shared" si="83"/>
        <v>0</v>
      </c>
      <c r="AF76" s="64">
        <f t="shared" si="83"/>
        <v>0</v>
      </c>
      <c r="AG76" s="64">
        <f t="shared" si="83"/>
        <v>0</v>
      </c>
      <c r="AH76" s="64">
        <f t="shared" si="83"/>
        <v>0</v>
      </c>
      <c r="AI76" s="64">
        <f t="shared" si="83"/>
        <v>0</v>
      </c>
      <c r="AJ76" s="64">
        <f t="shared" si="83"/>
        <v>0</v>
      </c>
      <c r="AK76" s="64">
        <f t="shared" si="77"/>
        <v>0</v>
      </c>
      <c r="AL76" s="68">
        <f t="shared" si="78"/>
        <v>0</v>
      </c>
      <c r="AM76" s="64">
        <f t="shared" si="72"/>
        <v>1389521000</v>
      </c>
      <c r="AN76" s="64">
        <f aca="true" t="shared" si="84" ref="AN76:AY76">AN77+AN79+AN80+AN81+AN82+AN83+AN84+AN85</f>
        <v>0</v>
      </c>
      <c r="AO76" s="64">
        <f t="shared" si="84"/>
        <v>0</v>
      </c>
      <c r="AP76" s="64">
        <f t="shared" si="84"/>
        <v>0</v>
      </c>
      <c r="AQ76" s="64">
        <f t="shared" si="84"/>
        <v>0</v>
      </c>
      <c r="AR76" s="64">
        <f t="shared" si="84"/>
        <v>0</v>
      </c>
      <c r="AS76" s="64">
        <f t="shared" si="84"/>
        <v>0</v>
      </c>
      <c r="AT76" s="64">
        <f t="shared" si="84"/>
        <v>0</v>
      </c>
      <c r="AU76" s="64">
        <f t="shared" si="84"/>
        <v>0</v>
      </c>
      <c r="AV76" s="64">
        <f t="shared" si="84"/>
        <v>0</v>
      </c>
      <c r="AW76" s="64">
        <f t="shared" si="84"/>
        <v>0</v>
      </c>
      <c r="AX76" s="64">
        <f t="shared" si="84"/>
        <v>0</v>
      </c>
      <c r="AY76" s="64">
        <f t="shared" si="84"/>
        <v>0</v>
      </c>
      <c r="AZ76" s="64">
        <f t="shared" si="79"/>
        <v>0</v>
      </c>
      <c r="BA76" s="68" t="str">
        <f t="shared" si="80"/>
        <v> </v>
      </c>
      <c r="BB76" s="69">
        <f t="shared" si="81"/>
        <v>0</v>
      </c>
      <c r="BC76" s="52"/>
    </row>
    <row r="77" spans="1:55" ht="15">
      <c r="A77" s="71" t="s">
        <v>170</v>
      </c>
      <c r="B77" s="151"/>
      <c r="C77" s="152" t="s">
        <v>171</v>
      </c>
      <c r="D77" s="74">
        <f>+D78</f>
        <v>0</v>
      </c>
      <c r="E77" s="74">
        <f>+E78</f>
        <v>0</v>
      </c>
      <c r="F77" s="74">
        <f>+F78</f>
        <v>0</v>
      </c>
      <c r="G77" s="74">
        <f>+G78</f>
        <v>0</v>
      </c>
      <c r="H77" s="74">
        <f t="shared" si="73"/>
        <v>0</v>
      </c>
      <c r="I77" s="74">
        <f t="shared" si="74"/>
        <v>0</v>
      </c>
      <c r="J77" s="74">
        <f aca="true" t="shared" si="85" ref="J77:U77">+J78</f>
        <v>0</v>
      </c>
      <c r="K77" s="74">
        <f t="shared" si="85"/>
        <v>0</v>
      </c>
      <c r="L77" s="74">
        <f t="shared" si="85"/>
        <v>0</v>
      </c>
      <c r="M77" s="74">
        <f t="shared" si="85"/>
        <v>0</v>
      </c>
      <c r="N77" s="74">
        <f t="shared" si="85"/>
        <v>0</v>
      </c>
      <c r="O77" s="74">
        <f t="shared" si="85"/>
        <v>0</v>
      </c>
      <c r="P77" s="74">
        <f t="shared" si="85"/>
        <v>0</v>
      </c>
      <c r="Q77" s="74">
        <f t="shared" si="85"/>
        <v>0</v>
      </c>
      <c r="R77" s="74">
        <f t="shared" si="85"/>
        <v>0</v>
      </c>
      <c r="S77" s="74">
        <f t="shared" si="85"/>
        <v>0</v>
      </c>
      <c r="T77" s="74">
        <f t="shared" si="85"/>
        <v>0</v>
      </c>
      <c r="U77" s="74">
        <f t="shared" si="85"/>
        <v>0</v>
      </c>
      <c r="V77" s="74">
        <f t="shared" si="75"/>
        <v>0</v>
      </c>
      <c r="W77" s="75" t="str">
        <f t="shared" si="76"/>
        <v> </v>
      </c>
      <c r="X77" s="76">
        <f t="shared" si="71"/>
        <v>0</v>
      </c>
      <c r="Y77" s="77">
        <f aca="true" t="shared" si="86" ref="Y77:AJ77">+Y78</f>
        <v>0</v>
      </c>
      <c r="Z77" s="74">
        <f t="shared" si="86"/>
        <v>0</v>
      </c>
      <c r="AA77" s="74">
        <f t="shared" si="86"/>
        <v>0</v>
      </c>
      <c r="AB77" s="74">
        <f t="shared" si="86"/>
        <v>0</v>
      </c>
      <c r="AC77" s="74">
        <f t="shared" si="86"/>
        <v>0</v>
      </c>
      <c r="AD77" s="74">
        <f t="shared" si="86"/>
        <v>0</v>
      </c>
      <c r="AE77" s="74">
        <f t="shared" si="86"/>
        <v>0</v>
      </c>
      <c r="AF77" s="74">
        <f t="shared" si="86"/>
        <v>0</v>
      </c>
      <c r="AG77" s="74">
        <f t="shared" si="86"/>
        <v>0</v>
      </c>
      <c r="AH77" s="74">
        <f t="shared" si="86"/>
        <v>0</v>
      </c>
      <c r="AI77" s="74">
        <f t="shared" si="86"/>
        <v>0</v>
      </c>
      <c r="AJ77" s="74">
        <f t="shared" si="86"/>
        <v>0</v>
      </c>
      <c r="AK77" s="74">
        <f t="shared" si="77"/>
        <v>0</v>
      </c>
      <c r="AL77" s="78" t="str">
        <f t="shared" si="78"/>
        <v> </v>
      </c>
      <c r="AM77" s="74">
        <f t="shared" si="72"/>
        <v>0</v>
      </c>
      <c r="AN77" s="74">
        <f aca="true" t="shared" si="87" ref="AN77:AY77">+AN78</f>
        <v>0</v>
      </c>
      <c r="AO77" s="74">
        <f t="shared" si="87"/>
        <v>0</v>
      </c>
      <c r="AP77" s="74">
        <f t="shared" si="87"/>
        <v>0</v>
      </c>
      <c r="AQ77" s="74">
        <f t="shared" si="87"/>
        <v>0</v>
      </c>
      <c r="AR77" s="74">
        <f t="shared" si="87"/>
        <v>0</v>
      </c>
      <c r="AS77" s="74">
        <f t="shared" si="87"/>
        <v>0</v>
      </c>
      <c r="AT77" s="74">
        <f t="shared" si="87"/>
        <v>0</v>
      </c>
      <c r="AU77" s="74">
        <f t="shared" si="87"/>
        <v>0</v>
      </c>
      <c r="AV77" s="74">
        <f t="shared" si="87"/>
        <v>0</v>
      </c>
      <c r="AW77" s="74">
        <f t="shared" si="87"/>
        <v>0</v>
      </c>
      <c r="AX77" s="74">
        <f t="shared" si="87"/>
        <v>0</v>
      </c>
      <c r="AY77" s="74">
        <f t="shared" si="87"/>
        <v>0</v>
      </c>
      <c r="AZ77" s="74">
        <f t="shared" si="79"/>
        <v>0</v>
      </c>
      <c r="BA77" s="78" t="str">
        <f t="shared" si="80"/>
        <v> </v>
      </c>
      <c r="BB77" s="79">
        <f t="shared" si="81"/>
        <v>0</v>
      </c>
      <c r="BC77" s="52"/>
    </row>
    <row r="78" spans="1:55" ht="15">
      <c r="A78" s="133" t="s">
        <v>172</v>
      </c>
      <c r="B78" s="134">
        <v>38</v>
      </c>
      <c r="C78" s="92" t="s">
        <v>173</v>
      </c>
      <c r="D78" s="94">
        <v>0</v>
      </c>
      <c r="E78" s="93"/>
      <c r="F78" s="93"/>
      <c r="G78" s="93"/>
      <c r="H78" s="95">
        <f t="shared" si="73"/>
        <v>0</v>
      </c>
      <c r="I78" s="95">
        <f t="shared" si="74"/>
        <v>0</v>
      </c>
      <c r="J78" s="94">
        <v>0</v>
      </c>
      <c r="K78" s="94"/>
      <c r="L78" s="94"/>
      <c r="M78" s="94"/>
      <c r="N78" s="135"/>
      <c r="O78" s="94"/>
      <c r="P78" s="94"/>
      <c r="Q78" s="94"/>
      <c r="R78" s="94"/>
      <c r="S78" s="94"/>
      <c r="T78" s="94"/>
      <c r="U78" s="94"/>
      <c r="V78" s="96">
        <f t="shared" si="75"/>
        <v>0</v>
      </c>
      <c r="W78" s="44" t="str">
        <f t="shared" si="76"/>
        <v> </v>
      </c>
      <c r="X78" s="97">
        <f t="shared" si="71"/>
        <v>0</v>
      </c>
      <c r="Y78" s="136"/>
      <c r="Z78" s="121"/>
      <c r="AA78" s="121"/>
      <c r="AB78" s="121"/>
      <c r="AC78" s="121"/>
      <c r="AD78" s="121"/>
      <c r="AE78" s="121"/>
      <c r="AF78" s="121"/>
      <c r="AG78" s="121"/>
      <c r="AH78" s="121"/>
      <c r="AI78" s="121"/>
      <c r="AJ78" s="121"/>
      <c r="AK78" s="131">
        <f t="shared" si="77"/>
        <v>0</v>
      </c>
      <c r="AL78" s="103" t="str">
        <f t="shared" si="78"/>
        <v> </v>
      </c>
      <c r="AM78" s="95">
        <f t="shared" si="72"/>
        <v>0</v>
      </c>
      <c r="AN78" s="121"/>
      <c r="AO78" s="121"/>
      <c r="AP78" s="121"/>
      <c r="AQ78" s="121"/>
      <c r="AR78" s="121"/>
      <c r="AS78" s="121"/>
      <c r="AT78" s="121"/>
      <c r="AU78" s="121"/>
      <c r="AV78" s="121"/>
      <c r="AW78" s="121"/>
      <c r="AX78" s="121"/>
      <c r="AY78" s="121"/>
      <c r="AZ78" s="121">
        <f t="shared" si="79"/>
        <v>0</v>
      </c>
      <c r="BA78" s="103" t="str">
        <f t="shared" si="80"/>
        <v> </v>
      </c>
      <c r="BB78" s="106">
        <f t="shared" si="81"/>
        <v>0</v>
      </c>
      <c r="BC78" s="52"/>
    </row>
    <row r="79" spans="1:55" ht="15">
      <c r="A79" s="133" t="s">
        <v>174</v>
      </c>
      <c r="B79" s="134">
        <v>39</v>
      </c>
      <c r="C79" s="92" t="s">
        <v>175</v>
      </c>
      <c r="D79" s="94">
        <v>0</v>
      </c>
      <c r="E79" s="93"/>
      <c r="F79" s="93"/>
      <c r="G79" s="93"/>
      <c r="H79" s="95">
        <f t="shared" si="73"/>
        <v>0</v>
      </c>
      <c r="I79" s="95">
        <f t="shared" si="74"/>
        <v>0</v>
      </c>
      <c r="J79" s="94">
        <v>0</v>
      </c>
      <c r="K79" s="94"/>
      <c r="L79" s="94"/>
      <c r="M79" s="94"/>
      <c r="N79" s="135"/>
      <c r="O79" s="94"/>
      <c r="P79" s="94"/>
      <c r="Q79" s="94"/>
      <c r="R79" s="94"/>
      <c r="S79" s="94"/>
      <c r="T79" s="94"/>
      <c r="U79" s="94"/>
      <c r="V79" s="96">
        <f t="shared" si="75"/>
        <v>0</v>
      </c>
      <c r="W79" s="44" t="str">
        <f t="shared" si="76"/>
        <v> </v>
      </c>
      <c r="X79" s="97">
        <f t="shared" si="71"/>
        <v>0</v>
      </c>
      <c r="Y79" s="136"/>
      <c r="Z79" s="121"/>
      <c r="AA79" s="121"/>
      <c r="AB79" s="121"/>
      <c r="AC79" s="121"/>
      <c r="AD79" s="121"/>
      <c r="AE79" s="121"/>
      <c r="AF79" s="121"/>
      <c r="AG79" s="121"/>
      <c r="AH79" s="121"/>
      <c r="AI79" s="121"/>
      <c r="AJ79" s="121"/>
      <c r="AK79" s="131">
        <f t="shared" si="77"/>
        <v>0</v>
      </c>
      <c r="AL79" s="103" t="str">
        <f t="shared" si="78"/>
        <v> </v>
      </c>
      <c r="AM79" s="95">
        <f t="shared" si="72"/>
        <v>0</v>
      </c>
      <c r="AN79" s="121"/>
      <c r="AO79" s="121"/>
      <c r="AP79" s="121"/>
      <c r="AQ79" s="121"/>
      <c r="AR79" s="121"/>
      <c r="AS79" s="121"/>
      <c r="AT79" s="121"/>
      <c r="AU79" s="121"/>
      <c r="AV79" s="121"/>
      <c r="AW79" s="121"/>
      <c r="AX79" s="121"/>
      <c r="AY79" s="121"/>
      <c r="AZ79" s="121">
        <f t="shared" si="79"/>
        <v>0</v>
      </c>
      <c r="BA79" s="103" t="str">
        <f t="shared" si="80"/>
        <v> </v>
      </c>
      <c r="BB79" s="106">
        <f t="shared" si="81"/>
        <v>0</v>
      </c>
      <c r="BC79" s="52"/>
    </row>
    <row r="80" spans="1:55" ht="15">
      <c r="A80" s="133" t="s">
        <v>176</v>
      </c>
      <c r="B80" s="134">
        <v>40</v>
      </c>
      <c r="C80" s="92" t="s">
        <v>177</v>
      </c>
      <c r="D80" s="93">
        <v>1389521000</v>
      </c>
      <c r="E80" s="93"/>
      <c r="F80" s="93"/>
      <c r="G80" s="93"/>
      <c r="H80" s="95">
        <f t="shared" si="73"/>
        <v>0</v>
      </c>
      <c r="I80" s="43">
        <f t="shared" si="74"/>
        <v>1389521000</v>
      </c>
      <c r="J80" s="94">
        <v>69928304</v>
      </c>
      <c r="K80" s="94"/>
      <c r="L80" s="94"/>
      <c r="M80" s="94"/>
      <c r="N80" s="135"/>
      <c r="O80" s="94"/>
      <c r="P80" s="94"/>
      <c r="Q80" s="94"/>
      <c r="R80" s="94"/>
      <c r="S80" s="94"/>
      <c r="T80" s="94"/>
      <c r="U80" s="94"/>
      <c r="V80" s="96">
        <f t="shared" si="75"/>
        <v>69928304</v>
      </c>
      <c r="W80" s="44">
        <f t="shared" si="76"/>
        <v>0.05032547474993181</v>
      </c>
      <c r="X80" s="97">
        <f t="shared" si="71"/>
        <v>1319592696</v>
      </c>
      <c r="Y80" s="136"/>
      <c r="Z80" s="121"/>
      <c r="AA80" s="121"/>
      <c r="AB80" s="121"/>
      <c r="AC80" s="121"/>
      <c r="AD80" s="121"/>
      <c r="AE80" s="121"/>
      <c r="AF80" s="121"/>
      <c r="AG80" s="121"/>
      <c r="AH80" s="121"/>
      <c r="AI80" s="121"/>
      <c r="AJ80" s="121"/>
      <c r="AK80" s="131">
        <f t="shared" si="77"/>
        <v>0</v>
      </c>
      <c r="AL80" s="103">
        <f t="shared" si="78"/>
        <v>0</v>
      </c>
      <c r="AM80" s="95">
        <f t="shared" si="72"/>
        <v>1389521000</v>
      </c>
      <c r="AN80" s="121"/>
      <c r="AO80" s="121"/>
      <c r="AP80" s="121"/>
      <c r="AQ80" s="121"/>
      <c r="AR80" s="121"/>
      <c r="AS80" s="121"/>
      <c r="AT80" s="121"/>
      <c r="AU80" s="121"/>
      <c r="AV80" s="121"/>
      <c r="AW80" s="121"/>
      <c r="AX80" s="121"/>
      <c r="AY80" s="121"/>
      <c r="AZ80" s="121">
        <f t="shared" si="79"/>
        <v>0</v>
      </c>
      <c r="BA80" s="103" t="str">
        <f t="shared" si="80"/>
        <v> </v>
      </c>
      <c r="BB80" s="106">
        <f t="shared" si="81"/>
        <v>0</v>
      </c>
      <c r="BC80" s="52"/>
    </row>
    <row r="81" spans="1:55" ht="15">
      <c r="A81" s="61" t="s">
        <v>178</v>
      </c>
      <c r="B81" s="149"/>
      <c r="C81" s="124" t="s">
        <v>179</v>
      </c>
      <c r="D81" s="150">
        <v>0</v>
      </c>
      <c r="E81" s="150"/>
      <c r="F81" s="150"/>
      <c r="G81" s="150"/>
      <c r="H81" s="64">
        <f t="shared" si="73"/>
        <v>0</v>
      </c>
      <c r="I81" s="64">
        <f t="shared" si="74"/>
        <v>0</v>
      </c>
      <c r="J81" s="150">
        <v>0</v>
      </c>
      <c r="K81" s="150"/>
      <c r="L81" s="150"/>
      <c r="M81" s="150"/>
      <c r="N81" s="150"/>
      <c r="O81" s="150"/>
      <c r="P81" s="150"/>
      <c r="Q81" s="150">
        <v>0</v>
      </c>
      <c r="R81" s="150">
        <v>0</v>
      </c>
      <c r="S81" s="150"/>
      <c r="T81" s="150"/>
      <c r="U81" s="150"/>
      <c r="V81" s="64">
        <f t="shared" si="75"/>
        <v>0</v>
      </c>
      <c r="W81" s="65" t="str">
        <f t="shared" si="76"/>
        <v> </v>
      </c>
      <c r="X81" s="66">
        <f t="shared" si="71"/>
        <v>0</v>
      </c>
      <c r="Y81" s="67"/>
      <c r="Z81" s="64"/>
      <c r="AA81" s="64"/>
      <c r="AB81" s="64"/>
      <c r="AC81" s="64"/>
      <c r="AD81" s="64"/>
      <c r="AE81" s="64"/>
      <c r="AF81" s="64"/>
      <c r="AG81" s="64">
        <v>0</v>
      </c>
      <c r="AH81" s="64"/>
      <c r="AI81" s="64"/>
      <c r="AJ81" s="64"/>
      <c r="AK81" s="64">
        <f t="shared" si="77"/>
        <v>0</v>
      </c>
      <c r="AL81" s="68" t="str">
        <f t="shared" si="78"/>
        <v> </v>
      </c>
      <c r="AM81" s="64">
        <f t="shared" si="72"/>
        <v>0</v>
      </c>
      <c r="AN81" s="150"/>
      <c r="AO81" s="150"/>
      <c r="AP81" s="150"/>
      <c r="AQ81" s="150"/>
      <c r="AR81" s="150"/>
      <c r="AS81" s="150"/>
      <c r="AT81" s="150"/>
      <c r="AU81" s="150"/>
      <c r="AV81" s="150">
        <v>0</v>
      </c>
      <c r="AW81" s="150"/>
      <c r="AX81" s="150"/>
      <c r="AY81" s="150"/>
      <c r="AZ81" s="64">
        <f t="shared" si="79"/>
        <v>0</v>
      </c>
      <c r="BA81" s="68" t="str">
        <f t="shared" si="80"/>
        <v> </v>
      </c>
      <c r="BB81" s="69">
        <f t="shared" si="81"/>
        <v>0</v>
      </c>
      <c r="BC81" s="52"/>
    </row>
    <row r="82" spans="1:55" ht="15">
      <c r="A82" s="61" t="s">
        <v>180</v>
      </c>
      <c r="B82" s="149"/>
      <c r="C82" s="124" t="s">
        <v>181</v>
      </c>
      <c r="D82" s="150">
        <v>0</v>
      </c>
      <c r="E82" s="150"/>
      <c r="F82" s="150"/>
      <c r="G82" s="150"/>
      <c r="H82" s="64">
        <f t="shared" si="73"/>
        <v>0</v>
      </c>
      <c r="I82" s="64">
        <f t="shared" si="74"/>
        <v>0</v>
      </c>
      <c r="J82" s="150">
        <v>0</v>
      </c>
      <c r="K82" s="150"/>
      <c r="L82" s="150"/>
      <c r="M82" s="150"/>
      <c r="N82" s="150"/>
      <c r="O82" s="150"/>
      <c r="P82" s="150"/>
      <c r="Q82" s="150">
        <v>0</v>
      </c>
      <c r="R82" s="150">
        <v>0</v>
      </c>
      <c r="S82" s="150"/>
      <c r="T82" s="150"/>
      <c r="U82" s="150"/>
      <c r="V82" s="64">
        <f t="shared" si="75"/>
        <v>0</v>
      </c>
      <c r="W82" s="65" t="str">
        <f t="shared" si="76"/>
        <v> </v>
      </c>
      <c r="X82" s="66">
        <f t="shared" si="71"/>
        <v>0</v>
      </c>
      <c r="Y82" s="67"/>
      <c r="Z82" s="64"/>
      <c r="AA82" s="64"/>
      <c r="AB82" s="64"/>
      <c r="AC82" s="64"/>
      <c r="AD82" s="64"/>
      <c r="AE82" s="64"/>
      <c r="AF82" s="64"/>
      <c r="AG82" s="64">
        <v>0</v>
      </c>
      <c r="AH82" s="64"/>
      <c r="AI82" s="64"/>
      <c r="AJ82" s="64"/>
      <c r="AK82" s="64">
        <f t="shared" si="77"/>
        <v>0</v>
      </c>
      <c r="AL82" s="68" t="str">
        <f t="shared" si="78"/>
        <v> </v>
      </c>
      <c r="AM82" s="64">
        <f t="shared" si="72"/>
        <v>0</v>
      </c>
      <c r="AN82" s="150"/>
      <c r="AO82" s="150"/>
      <c r="AP82" s="150"/>
      <c r="AQ82" s="150"/>
      <c r="AR82" s="150"/>
      <c r="AS82" s="150"/>
      <c r="AT82" s="150"/>
      <c r="AU82" s="150"/>
      <c r="AV82" s="150">
        <v>0</v>
      </c>
      <c r="AW82" s="150"/>
      <c r="AX82" s="150"/>
      <c r="AY82" s="150"/>
      <c r="AZ82" s="64">
        <f t="shared" si="79"/>
        <v>0</v>
      </c>
      <c r="BA82" s="68" t="str">
        <f t="shared" si="80"/>
        <v> </v>
      </c>
      <c r="BB82" s="69">
        <f t="shared" si="81"/>
        <v>0</v>
      </c>
      <c r="BC82" s="52"/>
    </row>
    <row r="83" spans="1:55" ht="15">
      <c r="A83" s="133" t="s">
        <v>182</v>
      </c>
      <c r="B83" s="134">
        <v>41</v>
      </c>
      <c r="C83" s="92" t="s">
        <v>183</v>
      </c>
      <c r="D83" s="94">
        <v>0</v>
      </c>
      <c r="E83" s="93"/>
      <c r="F83" s="93"/>
      <c r="G83" s="93"/>
      <c r="H83" s="95">
        <f t="shared" si="73"/>
        <v>0</v>
      </c>
      <c r="I83" s="95">
        <f t="shared" si="74"/>
        <v>0</v>
      </c>
      <c r="J83" s="94">
        <v>0</v>
      </c>
      <c r="K83" s="94"/>
      <c r="L83" s="94"/>
      <c r="M83" s="94"/>
      <c r="N83" s="135"/>
      <c r="O83" s="94"/>
      <c r="P83" s="94"/>
      <c r="Q83" s="94"/>
      <c r="R83" s="94"/>
      <c r="S83" s="94"/>
      <c r="T83" s="94"/>
      <c r="U83" s="94"/>
      <c r="V83" s="121">
        <f t="shared" si="75"/>
        <v>0</v>
      </c>
      <c r="W83" s="44" t="str">
        <f t="shared" si="76"/>
        <v> </v>
      </c>
      <c r="X83" s="97">
        <f t="shared" si="71"/>
        <v>0</v>
      </c>
      <c r="Y83" s="136"/>
      <c r="Z83" s="121"/>
      <c r="AA83" s="121"/>
      <c r="AB83" s="121"/>
      <c r="AC83" s="121"/>
      <c r="AD83" s="121"/>
      <c r="AE83" s="121"/>
      <c r="AF83" s="121"/>
      <c r="AG83" s="121"/>
      <c r="AH83" s="121"/>
      <c r="AI83" s="121"/>
      <c r="AJ83" s="121"/>
      <c r="AK83" s="131">
        <f t="shared" si="77"/>
        <v>0</v>
      </c>
      <c r="AL83" s="103" t="str">
        <f t="shared" si="78"/>
        <v> </v>
      </c>
      <c r="AM83" s="95">
        <f t="shared" si="72"/>
        <v>0</v>
      </c>
      <c r="AN83" s="121"/>
      <c r="AO83" s="121"/>
      <c r="AP83" s="121"/>
      <c r="AQ83" s="121"/>
      <c r="AR83" s="121"/>
      <c r="AS83" s="121"/>
      <c r="AT83" s="121"/>
      <c r="AU83" s="121"/>
      <c r="AV83" s="121"/>
      <c r="AW83" s="121"/>
      <c r="AX83" s="121"/>
      <c r="AY83" s="121"/>
      <c r="AZ83" s="121">
        <f t="shared" si="79"/>
        <v>0</v>
      </c>
      <c r="BA83" s="103" t="str">
        <f t="shared" si="80"/>
        <v> </v>
      </c>
      <c r="BB83" s="106">
        <f t="shared" si="81"/>
        <v>0</v>
      </c>
      <c r="BC83" s="52"/>
    </row>
    <row r="84" spans="1:55" ht="15">
      <c r="A84" s="61" t="s">
        <v>184</v>
      </c>
      <c r="B84" s="149"/>
      <c r="C84" s="124" t="s">
        <v>185</v>
      </c>
      <c r="D84" s="150">
        <v>0</v>
      </c>
      <c r="E84" s="150"/>
      <c r="F84" s="150"/>
      <c r="G84" s="150"/>
      <c r="H84" s="64">
        <f t="shared" si="73"/>
        <v>0</v>
      </c>
      <c r="I84" s="64">
        <f t="shared" si="74"/>
        <v>0</v>
      </c>
      <c r="J84" s="150">
        <v>0</v>
      </c>
      <c r="K84" s="150"/>
      <c r="L84" s="150"/>
      <c r="M84" s="150"/>
      <c r="N84" s="150"/>
      <c r="O84" s="150"/>
      <c r="P84" s="150"/>
      <c r="Q84" s="150">
        <v>0</v>
      </c>
      <c r="R84" s="150">
        <v>0</v>
      </c>
      <c r="S84" s="150"/>
      <c r="T84" s="150"/>
      <c r="U84" s="150"/>
      <c r="V84" s="64">
        <f t="shared" si="75"/>
        <v>0</v>
      </c>
      <c r="W84" s="65" t="str">
        <f t="shared" si="76"/>
        <v> </v>
      </c>
      <c r="X84" s="66">
        <f t="shared" si="71"/>
        <v>0</v>
      </c>
      <c r="Y84" s="67"/>
      <c r="Z84" s="64"/>
      <c r="AA84" s="64"/>
      <c r="AB84" s="64"/>
      <c r="AC84" s="64"/>
      <c r="AD84" s="64"/>
      <c r="AE84" s="64"/>
      <c r="AF84" s="64"/>
      <c r="AG84" s="64">
        <v>0</v>
      </c>
      <c r="AH84" s="64"/>
      <c r="AI84" s="64"/>
      <c r="AJ84" s="64"/>
      <c r="AK84" s="64">
        <f t="shared" si="77"/>
        <v>0</v>
      </c>
      <c r="AL84" s="68" t="str">
        <f t="shared" si="78"/>
        <v> </v>
      </c>
      <c r="AM84" s="64">
        <f t="shared" si="72"/>
        <v>0</v>
      </c>
      <c r="AN84" s="150"/>
      <c r="AO84" s="150"/>
      <c r="AP84" s="150"/>
      <c r="AQ84" s="150"/>
      <c r="AR84" s="150"/>
      <c r="AS84" s="150"/>
      <c r="AT84" s="150"/>
      <c r="AU84" s="150"/>
      <c r="AV84" s="150">
        <v>0</v>
      </c>
      <c r="AW84" s="150"/>
      <c r="AX84" s="150"/>
      <c r="AY84" s="150"/>
      <c r="AZ84" s="64">
        <f t="shared" si="79"/>
        <v>0</v>
      </c>
      <c r="BA84" s="68" t="str">
        <f t="shared" si="80"/>
        <v> </v>
      </c>
      <c r="BB84" s="69">
        <f t="shared" si="81"/>
        <v>0</v>
      </c>
      <c r="BC84" s="52"/>
    </row>
    <row r="85" spans="1:55" ht="15">
      <c r="A85" s="133" t="s">
        <v>186</v>
      </c>
      <c r="B85" s="134">
        <v>42</v>
      </c>
      <c r="C85" s="92" t="s">
        <v>187</v>
      </c>
      <c r="D85" s="94">
        <v>0</v>
      </c>
      <c r="E85" s="93"/>
      <c r="F85" s="93"/>
      <c r="G85" s="93"/>
      <c r="H85" s="95">
        <f t="shared" si="73"/>
        <v>0</v>
      </c>
      <c r="I85" s="95">
        <f t="shared" si="74"/>
        <v>0</v>
      </c>
      <c r="J85" s="94">
        <v>0</v>
      </c>
      <c r="K85" s="94"/>
      <c r="L85" s="94"/>
      <c r="M85" s="94"/>
      <c r="N85" s="135"/>
      <c r="O85" s="94"/>
      <c r="P85" s="94"/>
      <c r="Q85" s="94"/>
      <c r="R85" s="94"/>
      <c r="S85" s="94"/>
      <c r="T85" s="94"/>
      <c r="U85" s="94"/>
      <c r="V85" s="121">
        <f t="shared" si="75"/>
        <v>0</v>
      </c>
      <c r="W85" s="44" t="str">
        <f t="shared" si="76"/>
        <v> </v>
      </c>
      <c r="X85" s="97">
        <f t="shared" si="71"/>
        <v>0</v>
      </c>
      <c r="Y85" s="136"/>
      <c r="Z85" s="121"/>
      <c r="AA85" s="121"/>
      <c r="AB85" s="121"/>
      <c r="AC85" s="121"/>
      <c r="AD85" s="121"/>
      <c r="AE85" s="121"/>
      <c r="AF85" s="121"/>
      <c r="AG85" s="121"/>
      <c r="AH85" s="121"/>
      <c r="AI85" s="121"/>
      <c r="AJ85" s="121"/>
      <c r="AK85" s="131">
        <f t="shared" si="77"/>
        <v>0</v>
      </c>
      <c r="AL85" s="103" t="str">
        <f t="shared" si="78"/>
        <v> </v>
      </c>
      <c r="AM85" s="95">
        <f t="shared" si="72"/>
        <v>0</v>
      </c>
      <c r="AN85" s="121"/>
      <c r="AO85" s="121"/>
      <c r="AP85" s="121"/>
      <c r="AQ85" s="121"/>
      <c r="AR85" s="121"/>
      <c r="AS85" s="121"/>
      <c r="AT85" s="121"/>
      <c r="AU85" s="121"/>
      <c r="AV85" s="121"/>
      <c r="AW85" s="121"/>
      <c r="AX85" s="121"/>
      <c r="AY85" s="121"/>
      <c r="AZ85" s="121">
        <f t="shared" si="79"/>
        <v>0</v>
      </c>
      <c r="BA85" s="103" t="str">
        <f t="shared" si="80"/>
        <v> </v>
      </c>
      <c r="BB85" s="106">
        <f t="shared" si="81"/>
        <v>0</v>
      </c>
      <c r="BC85" s="52"/>
    </row>
    <row r="86" spans="1:55" ht="15.75" thickBot="1">
      <c r="A86" s="153"/>
      <c r="B86" s="154"/>
      <c r="C86" s="155" t="s">
        <v>188</v>
      </c>
      <c r="D86" s="156">
        <f>D8+D9</f>
        <v>328184317000</v>
      </c>
      <c r="E86" s="156">
        <f>E8+E9</f>
        <v>0</v>
      </c>
      <c r="F86" s="156">
        <f>F8+F9</f>
        <v>0</v>
      </c>
      <c r="G86" s="156">
        <f>G8+G9</f>
        <v>0</v>
      </c>
      <c r="H86" s="156">
        <f t="shared" si="73"/>
        <v>0</v>
      </c>
      <c r="I86" s="156">
        <f t="shared" si="74"/>
        <v>328184317000</v>
      </c>
      <c r="J86" s="156">
        <f aca="true" t="shared" si="88" ref="J86:U86">J8+J9</f>
        <v>12204586410</v>
      </c>
      <c r="K86" s="156">
        <f t="shared" si="88"/>
        <v>0</v>
      </c>
      <c r="L86" s="156">
        <f>L8+L9</f>
        <v>0</v>
      </c>
      <c r="M86" s="156">
        <f>M8+M9</f>
        <v>0</v>
      </c>
      <c r="N86" s="156">
        <f t="shared" si="88"/>
        <v>0</v>
      </c>
      <c r="O86" s="156">
        <f t="shared" si="88"/>
        <v>0</v>
      </c>
      <c r="P86" s="156">
        <f t="shared" si="88"/>
        <v>0</v>
      </c>
      <c r="Q86" s="156">
        <f t="shared" si="88"/>
        <v>0</v>
      </c>
      <c r="R86" s="156">
        <f t="shared" si="88"/>
        <v>0</v>
      </c>
      <c r="S86" s="156">
        <f t="shared" si="88"/>
        <v>0</v>
      </c>
      <c r="T86" s="156">
        <f t="shared" si="88"/>
        <v>0</v>
      </c>
      <c r="U86" s="156">
        <f t="shared" si="88"/>
        <v>0</v>
      </c>
      <c r="V86" s="156">
        <f t="shared" si="75"/>
        <v>12204586410</v>
      </c>
      <c r="W86" s="157">
        <f t="shared" si="76"/>
        <v>0.03718820729023441</v>
      </c>
      <c r="X86" s="158">
        <f t="shared" si="71"/>
        <v>315979730590</v>
      </c>
      <c r="Y86" s="159">
        <f aca="true" t="shared" si="89" ref="Y86:AJ86">Y8+Y9</f>
        <v>0</v>
      </c>
      <c r="Z86" s="160">
        <f t="shared" si="89"/>
        <v>0</v>
      </c>
      <c r="AA86" s="160">
        <f t="shared" si="89"/>
        <v>0</v>
      </c>
      <c r="AB86" s="160">
        <f t="shared" si="89"/>
        <v>0</v>
      </c>
      <c r="AC86" s="161">
        <f t="shared" si="89"/>
        <v>0</v>
      </c>
      <c r="AD86" s="160">
        <f t="shared" si="89"/>
        <v>0</v>
      </c>
      <c r="AE86" s="160">
        <f t="shared" si="89"/>
        <v>0</v>
      </c>
      <c r="AF86" s="160">
        <f t="shared" si="89"/>
        <v>0</v>
      </c>
      <c r="AG86" s="160">
        <f t="shared" si="89"/>
        <v>0</v>
      </c>
      <c r="AH86" s="160">
        <f t="shared" si="89"/>
        <v>0</v>
      </c>
      <c r="AI86" s="160">
        <f t="shared" si="89"/>
        <v>0</v>
      </c>
      <c r="AJ86" s="160">
        <f t="shared" si="89"/>
        <v>0</v>
      </c>
      <c r="AK86" s="160">
        <f t="shared" si="77"/>
        <v>0</v>
      </c>
      <c r="AL86" s="162">
        <f t="shared" si="78"/>
        <v>0</v>
      </c>
      <c r="AM86" s="160">
        <f t="shared" si="72"/>
        <v>328184317000</v>
      </c>
      <c r="AN86" s="160">
        <f aca="true" t="shared" si="90" ref="AN86:AY86">AN8+AN9</f>
        <v>0</v>
      </c>
      <c r="AO86" s="160">
        <f t="shared" si="90"/>
        <v>0</v>
      </c>
      <c r="AP86" s="160">
        <f t="shared" si="90"/>
        <v>0</v>
      </c>
      <c r="AQ86" s="160">
        <f t="shared" si="90"/>
        <v>0</v>
      </c>
      <c r="AR86" s="161">
        <f t="shared" si="90"/>
        <v>0</v>
      </c>
      <c r="AS86" s="160">
        <f t="shared" si="90"/>
        <v>0</v>
      </c>
      <c r="AT86" s="160">
        <f t="shared" si="90"/>
        <v>0</v>
      </c>
      <c r="AU86" s="160">
        <f t="shared" si="90"/>
        <v>0</v>
      </c>
      <c r="AV86" s="160">
        <f t="shared" si="90"/>
        <v>0</v>
      </c>
      <c r="AW86" s="160">
        <f t="shared" si="90"/>
        <v>0</v>
      </c>
      <c r="AX86" s="160">
        <f t="shared" si="90"/>
        <v>0</v>
      </c>
      <c r="AY86" s="160">
        <f t="shared" si="90"/>
        <v>0</v>
      </c>
      <c r="AZ86" s="160">
        <f t="shared" si="79"/>
        <v>0</v>
      </c>
      <c r="BA86" s="162" t="str">
        <f t="shared" si="80"/>
        <v> </v>
      </c>
      <c r="BB86" s="163">
        <f t="shared" si="81"/>
        <v>0</v>
      </c>
      <c r="BC86" s="52"/>
    </row>
    <row r="87" spans="1:55" ht="15.75" thickTop="1">
      <c r="A87" s="164"/>
      <c r="B87" s="164"/>
      <c r="C87" s="165"/>
      <c r="D87" s="165"/>
      <c r="E87" s="165"/>
      <c r="F87" s="165"/>
      <c r="G87" s="165"/>
      <c r="H87" s="165"/>
      <c r="I87" s="165"/>
      <c r="J87" s="165"/>
      <c r="K87" s="165"/>
      <c r="L87" s="165"/>
      <c r="M87" s="165"/>
      <c r="N87" s="165"/>
      <c r="O87" s="165"/>
      <c r="P87" s="165"/>
      <c r="Q87" s="166"/>
      <c r="R87" s="165"/>
      <c r="S87" s="165"/>
      <c r="T87" s="165"/>
      <c r="U87" s="165"/>
      <c r="V87" s="167"/>
      <c r="W87" s="168"/>
      <c r="X87" s="165"/>
      <c r="Y87" s="165"/>
      <c r="Z87" s="165"/>
      <c r="AA87" s="165"/>
      <c r="AB87" s="165"/>
      <c r="AC87" s="165"/>
      <c r="AD87" s="165"/>
      <c r="AE87" s="165"/>
      <c r="AF87" s="165">
        <v>10457009368</v>
      </c>
      <c r="AG87" s="165"/>
      <c r="AH87" s="165"/>
      <c r="AI87" s="165"/>
      <c r="AJ87" s="165"/>
      <c r="AK87" s="165"/>
      <c r="AL87" s="165"/>
      <c r="AM87" s="165"/>
      <c r="AN87" s="165"/>
      <c r="AO87" s="165"/>
      <c r="AP87" s="165"/>
      <c r="AQ87" s="165"/>
      <c r="AR87" s="165"/>
      <c r="AS87" s="165"/>
      <c r="AT87" s="165"/>
      <c r="AU87" s="165"/>
      <c r="AV87" s="165"/>
      <c r="AW87" s="165"/>
      <c r="AX87" s="165"/>
      <c r="AY87" s="165"/>
      <c r="AZ87" s="165"/>
      <c r="BA87" s="165"/>
      <c r="BB87" s="165"/>
      <c r="BC87" s="52"/>
    </row>
    <row r="88" spans="1:55" ht="15">
      <c r="A88" s="164"/>
      <c r="B88" s="164"/>
      <c r="C88" s="165"/>
      <c r="D88" s="165"/>
      <c r="E88" s="165"/>
      <c r="F88" s="165"/>
      <c r="G88" s="165"/>
      <c r="H88" s="165"/>
      <c r="I88" s="165"/>
      <c r="J88" s="165"/>
      <c r="K88" s="165"/>
      <c r="L88" s="165"/>
      <c r="M88" s="165"/>
      <c r="N88" s="165"/>
      <c r="O88" s="165"/>
      <c r="P88" s="165"/>
      <c r="Q88" s="166"/>
      <c r="R88" s="165"/>
      <c r="S88" s="165"/>
      <c r="T88" s="165"/>
      <c r="U88" s="165"/>
      <c r="V88" s="167"/>
      <c r="W88" s="168"/>
      <c r="X88" s="165"/>
      <c r="Y88" s="165"/>
      <c r="Z88" s="165"/>
      <c r="AA88" s="165"/>
      <c r="AB88" s="165"/>
      <c r="AC88" s="165"/>
      <c r="AD88" s="165"/>
      <c r="AE88" s="165"/>
      <c r="AF88" s="165"/>
      <c r="AG88" s="165"/>
      <c r="AH88" s="165"/>
      <c r="AI88" s="165"/>
      <c r="AJ88" s="165"/>
      <c r="AK88" s="165"/>
      <c r="AL88" s="165"/>
      <c r="AM88" s="165"/>
      <c r="AN88" s="165"/>
      <c r="AO88" s="165"/>
      <c r="AP88" s="165"/>
      <c r="AQ88" s="165"/>
      <c r="AR88" s="165"/>
      <c r="AS88" s="165"/>
      <c r="AT88" s="165"/>
      <c r="AU88" s="165"/>
      <c r="AV88" s="165"/>
      <c r="AW88" s="165"/>
      <c r="AX88" s="165"/>
      <c r="AY88" s="165"/>
      <c r="AZ88" s="165"/>
      <c r="BA88" s="165"/>
      <c r="BB88" s="165"/>
      <c r="BC88" s="52"/>
    </row>
    <row r="89" spans="1:55" ht="15">
      <c r="A89" s="164"/>
      <c r="B89" s="164"/>
      <c r="C89" s="165"/>
      <c r="D89" s="165"/>
      <c r="E89" s="165"/>
      <c r="F89" s="165"/>
      <c r="G89" s="165"/>
      <c r="H89" s="165"/>
      <c r="I89" s="165"/>
      <c r="J89" s="165"/>
      <c r="K89" s="165"/>
      <c r="L89" s="165"/>
      <c r="M89" s="165"/>
      <c r="N89" s="165"/>
      <c r="O89" s="165"/>
      <c r="P89" s="165"/>
      <c r="Q89" s="166"/>
      <c r="R89" s="165"/>
      <c r="S89" s="165"/>
      <c r="T89" s="165"/>
      <c r="U89" s="165"/>
      <c r="V89" s="218"/>
      <c r="W89" s="218"/>
      <c r="X89" s="218"/>
      <c r="Y89" s="165"/>
      <c r="Z89" s="165"/>
      <c r="AA89" s="165"/>
      <c r="AB89" s="165"/>
      <c r="AC89" s="165"/>
      <c r="AD89" s="165"/>
      <c r="AE89" s="165"/>
      <c r="AF89" s="165"/>
      <c r="AG89" s="165"/>
      <c r="AH89" s="165"/>
      <c r="AI89" s="165"/>
      <c r="AJ89" s="165"/>
      <c r="AK89" s="165"/>
      <c r="AL89" s="165"/>
      <c r="AM89" s="165"/>
      <c r="AN89" s="165"/>
      <c r="AO89" s="165"/>
      <c r="AP89" s="165"/>
      <c r="AQ89" s="165"/>
      <c r="AR89" s="165"/>
      <c r="AS89" s="165"/>
      <c r="AT89" s="165"/>
      <c r="AU89" s="165"/>
      <c r="AV89" s="165"/>
      <c r="AW89" s="165"/>
      <c r="AX89" s="165"/>
      <c r="AY89" s="165"/>
      <c r="AZ89" s="165"/>
      <c r="BA89" s="165"/>
      <c r="BB89" s="165"/>
      <c r="BC89" s="52"/>
    </row>
    <row r="90" spans="1:55" ht="15">
      <c r="A90" s="164"/>
      <c r="B90" s="164"/>
      <c r="C90" s="165"/>
      <c r="D90" s="165"/>
      <c r="E90" s="165"/>
      <c r="F90" s="165"/>
      <c r="G90" s="165"/>
      <c r="H90" s="165"/>
      <c r="I90" s="165"/>
      <c r="J90" s="165"/>
      <c r="K90" s="165"/>
      <c r="L90" s="165"/>
      <c r="M90" s="165"/>
      <c r="N90" s="165"/>
      <c r="O90" s="165"/>
      <c r="P90" s="165"/>
      <c r="Q90" s="166"/>
      <c r="R90" s="165"/>
      <c r="S90" s="165"/>
      <c r="T90" s="165"/>
      <c r="U90" s="165"/>
      <c r="V90" s="167"/>
      <c r="W90" s="168"/>
      <c r="X90" s="165"/>
      <c r="Y90" s="165"/>
      <c r="Z90" s="165"/>
      <c r="AA90" s="165"/>
      <c r="AB90" s="165"/>
      <c r="AC90" s="165"/>
      <c r="AD90" s="165"/>
      <c r="AE90" s="165"/>
      <c r="AF90" s="165"/>
      <c r="AG90" s="165"/>
      <c r="AH90" s="165"/>
      <c r="AI90" s="165"/>
      <c r="AJ90" s="165"/>
      <c r="AK90" s="165"/>
      <c r="AL90" s="165"/>
      <c r="AM90" s="165"/>
      <c r="AN90" s="165"/>
      <c r="AO90" s="165"/>
      <c r="AP90" s="165"/>
      <c r="AQ90" s="165"/>
      <c r="AR90" s="165"/>
      <c r="AS90" s="165"/>
      <c r="AT90" s="165"/>
      <c r="AU90" s="165"/>
      <c r="AV90" s="165"/>
      <c r="AW90" s="165"/>
      <c r="AX90" s="165"/>
      <c r="AY90" s="165"/>
      <c r="AZ90" s="165"/>
      <c r="BA90" s="165"/>
      <c r="BB90" s="165"/>
      <c r="BC90" s="52"/>
    </row>
    <row r="91" spans="1:55" ht="15">
      <c r="A91" s="164"/>
      <c r="B91" s="164"/>
      <c r="C91" s="165"/>
      <c r="D91" s="165"/>
      <c r="E91" s="165"/>
      <c r="F91" s="165"/>
      <c r="G91" s="165"/>
      <c r="H91" s="165"/>
      <c r="I91" s="165"/>
      <c r="J91" s="165"/>
      <c r="K91" s="165"/>
      <c r="L91" s="165"/>
      <c r="M91" s="165"/>
      <c r="N91" s="165"/>
      <c r="O91" s="165"/>
      <c r="P91" s="165"/>
      <c r="Q91" s="166"/>
      <c r="R91" s="165"/>
      <c r="S91" s="165"/>
      <c r="T91" s="165"/>
      <c r="U91" s="165"/>
      <c r="V91" s="179"/>
      <c r="W91" s="179"/>
      <c r="X91" s="179"/>
      <c r="Y91" s="179"/>
      <c r="Z91" s="179"/>
      <c r="AA91" s="179"/>
      <c r="AB91" s="179"/>
      <c r="AC91" s="179"/>
      <c r="AD91" s="179"/>
      <c r="AE91" s="165"/>
      <c r="AF91" s="165"/>
      <c r="AG91" s="165"/>
      <c r="AH91" s="165"/>
      <c r="AI91" s="165"/>
      <c r="AJ91" s="165"/>
      <c r="AK91" s="165"/>
      <c r="AL91" s="165"/>
      <c r="AM91" s="165"/>
      <c r="AN91" s="165"/>
      <c r="AO91" s="165"/>
      <c r="AP91" s="165"/>
      <c r="AQ91" s="165"/>
      <c r="AR91" s="165"/>
      <c r="AS91" s="165"/>
      <c r="AT91" s="165"/>
      <c r="AU91" s="165"/>
      <c r="AV91" s="165"/>
      <c r="AW91" s="165"/>
      <c r="AX91" s="165"/>
      <c r="AY91" s="165"/>
      <c r="AZ91" s="165"/>
      <c r="BA91" s="165"/>
      <c r="BB91" s="165"/>
      <c r="BC91" s="52"/>
    </row>
    <row r="92" spans="1:55" ht="15">
      <c r="A92" s="164"/>
      <c r="B92" s="164"/>
      <c r="C92" s="165"/>
      <c r="D92" s="165"/>
      <c r="E92" s="165"/>
      <c r="F92" s="165"/>
      <c r="G92" s="165"/>
      <c r="H92" s="165"/>
      <c r="I92" s="165"/>
      <c r="J92" s="165"/>
      <c r="K92" s="165"/>
      <c r="L92" s="165"/>
      <c r="M92" s="165"/>
      <c r="N92" s="165"/>
      <c r="O92" s="165"/>
      <c r="P92" s="165"/>
      <c r="Q92" s="166"/>
      <c r="R92" s="165"/>
      <c r="S92" s="165"/>
      <c r="T92" s="165"/>
      <c r="U92" s="165"/>
      <c r="V92" s="167"/>
      <c r="W92" s="168"/>
      <c r="X92" s="165"/>
      <c r="Y92" s="165"/>
      <c r="Z92" s="165"/>
      <c r="AA92" s="165"/>
      <c r="AB92" s="165"/>
      <c r="AC92" s="165"/>
      <c r="AD92" s="165"/>
      <c r="AE92" s="165"/>
      <c r="AF92" s="165"/>
      <c r="AG92" s="165"/>
      <c r="AH92" s="165"/>
      <c r="AI92" s="165"/>
      <c r="AJ92" s="165"/>
      <c r="AK92" s="165"/>
      <c r="AL92" s="165"/>
      <c r="AM92" s="165"/>
      <c r="AN92" s="165"/>
      <c r="AO92" s="165"/>
      <c r="AP92" s="165"/>
      <c r="AQ92" s="165"/>
      <c r="AR92" s="165"/>
      <c r="AS92" s="165"/>
      <c r="AT92" s="165"/>
      <c r="AU92" s="165"/>
      <c r="AV92" s="165"/>
      <c r="AW92" s="165"/>
      <c r="AX92" s="165"/>
      <c r="AY92" s="165"/>
      <c r="AZ92" s="165"/>
      <c r="BA92" s="165"/>
      <c r="BB92" s="165"/>
      <c r="BC92" s="52"/>
    </row>
    <row r="93" spans="1:55" ht="15">
      <c r="A93" s="164"/>
      <c r="B93" s="164"/>
      <c r="C93" s="165"/>
      <c r="D93" s="165"/>
      <c r="E93" s="165"/>
      <c r="F93" s="165"/>
      <c r="G93" s="165"/>
      <c r="H93" s="165"/>
      <c r="I93" s="165"/>
      <c r="J93" s="165"/>
      <c r="K93" s="165"/>
      <c r="L93" s="165"/>
      <c r="M93" s="165"/>
      <c r="N93" s="165"/>
      <c r="O93" s="165"/>
      <c r="P93" s="165"/>
      <c r="Q93" s="166"/>
      <c r="R93" s="165"/>
      <c r="S93" s="165"/>
      <c r="T93" s="165"/>
      <c r="U93" s="165"/>
      <c r="V93" s="180"/>
      <c r="W93" s="180"/>
      <c r="X93" s="180"/>
      <c r="Y93" s="180"/>
      <c r="Z93" s="165"/>
      <c r="AA93" s="165"/>
      <c r="AB93" s="165"/>
      <c r="AC93" s="165"/>
      <c r="AD93" s="165"/>
      <c r="AE93" s="165"/>
      <c r="AF93" s="165"/>
      <c r="AG93" s="165"/>
      <c r="AH93" s="165"/>
      <c r="AI93" s="165"/>
      <c r="AJ93" s="165"/>
      <c r="AK93" s="165"/>
      <c r="AL93" s="165"/>
      <c r="AM93" s="165"/>
      <c r="AN93" s="165"/>
      <c r="AO93" s="165"/>
      <c r="AP93" s="165"/>
      <c r="AQ93" s="165"/>
      <c r="AR93" s="165"/>
      <c r="AS93" s="165"/>
      <c r="AT93" s="165"/>
      <c r="AU93" s="165"/>
      <c r="AV93" s="165"/>
      <c r="AW93" s="165"/>
      <c r="AX93" s="165"/>
      <c r="AY93" s="165"/>
      <c r="AZ93" s="165"/>
      <c r="BA93" s="165"/>
      <c r="BB93" s="165"/>
      <c r="BC93" s="52"/>
    </row>
    <row r="94" spans="1:55" ht="15">
      <c r="A94" s="164"/>
      <c r="B94" s="164"/>
      <c r="C94" s="165"/>
      <c r="D94" s="165"/>
      <c r="E94" s="165"/>
      <c r="F94" s="165"/>
      <c r="G94" s="165"/>
      <c r="H94" s="165"/>
      <c r="I94" s="165"/>
      <c r="J94" s="165"/>
      <c r="K94" s="165"/>
      <c r="L94" s="165"/>
      <c r="M94" s="165"/>
      <c r="N94" s="165"/>
      <c r="O94" s="165"/>
      <c r="P94" s="165"/>
      <c r="Q94" s="166"/>
      <c r="R94" s="165"/>
      <c r="S94" s="165"/>
      <c r="T94" s="165"/>
      <c r="U94" s="165"/>
      <c r="V94" s="167"/>
      <c r="W94" s="168"/>
      <c r="X94" s="165"/>
      <c r="Y94" s="165"/>
      <c r="Z94" s="165"/>
      <c r="AA94" s="165"/>
      <c r="AB94" s="165"/>
      <c r="AC94" s="165"/>
      <c r="AD94" s="165"/>
      <c r="AE94" s="165"/>
      <c r="AF94" s="165"/>
      <c r="AG94" s="165"/>
      <c r="AH94" s="165"/>
      <c r="AI94" s="165"/>
      <c r="AJ94" s="165"/>
      <c r="AK94" s="165"/>
      <c r="AL94" s="165"/>
      <c r="AM94" s="165"/>
      <c r="AN94" s="165"/>
      <c r="AO94" s="165"/>
      <c r="AP94" s="165"/>
      <c r="AQ94" s="165"/>
      <c r="AR94" s="165"/>
      <c r="AS94" s="165"/>
      <c r="AT94" s="165"/>
      <c r="AU94" s="165"/>
      <c r="AV94" s="165"/>
      <c r="AW94" s="165"/>
      <c r="AX94" s="165"/>
      <c r="AY94" s="165"/>
      <c r="AZ94" s="165"/>
      <c r="BA94" s="165"/>
      <c r="BB94" s="165"/>
      <c r="BC94" s="52"/>
    </row>
    <row r="95" spans="1:55" ht="18">
      <c r="A95" s="164"/>
      <c r="B95" s="164"/>
      <c r="C95" s="171" t="s">
        <v>190</v>
      </c>
      <c r="D95" s="165"/>
      <c r="E95" s="165"/>
      <c r="F95" s="188" t="s">
        <v>191</v>
      </c>
      <c r="G95" s="188"/>
      <c r="H95" s="188"/>
      <c r="I95" s="172"/>
      <c r="J95" s="165"/>
      <c r="K95" s="165"/>
      <c r="L95" s="165"/>
      <c r="M95" s="165"/>
      <c r="N95" s="165"/>
      <c r="O95" s="165"/>
      <c r="P95" s="165"/>
      <c r="Q95" s="166"/>
      <c r="R95" s="165"/>
      <c r="S95" s="165"/>
      <c r="T95" s="165"/>
      <c r="U95" s="165"/>
      <c r="V95" s="178" t="s">
        <v>189</v>
      </c>
      <c r="W95" s="178"/>
      <c r="X95" s="178"/>
      <c r="Y95" s="165"/>
      <c r="Z95" s="165"/>
      <c r="AA95" s="165"/>
      <c r="AB95" s="165"/>
      <c r="AC95" s="165"/>
      <c r="AD95" s="165"/>
      <c r="AE95" s="165"/>
      <c r="AF95" s="165"/>
      <c r="AG95" s="165"/>
      <c r="AH95" s="165"/>
      <c r="AI95" s="165"/>
      <c r="AJ95" s="165"/>
      <c r="AK95" s="165"/>
      <c r="AL95" s="165"/>
      <c r="AM95" s="165"/>
      <c r="AN95" s="165"/>
      <c r="AO95" s="165"/>
      <c r="AP95" s="165"/>
      <c r="AQ95" s="165"/>
      <c r="AR95" s="165"/>
      <c r="AS95" s="165"/>
      <c r="AT95" s="165"/>
      <c r="AU95" s="165"/>
      <c r="AV95" s="165"/>
      <c r="AW95" s="165"/>
      <c r="AX95" s="165"/>
      <c r="AY95" s="165"/>
      <c r="AZ95" s="165"/>
      <c r="BA95" s="165"/>
      <c r="BB95" s="165"/>
      <c r="BC95" s="52"/>
    </row>
    <row r="96" spans="1:54" ht="15">
      <c r="A96" s="164"/>
      <c r="B96" s="164"/>
      <c r="C96" s="169" t="str">
        <f>+'[1]Detallada'!B26</f>
        <v>Gerente Subred Integrada de Servicios de Salud Sur E.S.E.</v>
      </c>
      <c r="D96" s="165"/>
      <c r="E96" s="165"/>
      <c r="F96" s="165"/>
      <c r="G96" s="170" t="s">
        <v>192</v>
      </c>
      <c r="H96" s="165"/>
      <c r="I96" s="165"/>
      <c r="J96" s="165"/>
      <c r="K96" s="165"/>
      <c r="L96" s="165"/>
      <c r="M96" s="165"/>
      <c r="N96" s="165"/>
      <c r="O96" s="165"/>
      <c r="P96" s="165"/>
      <c r="Q96" s="166"/>
      <c r="R96" s="165"/>
      <c r="S96" s="165"/>
      <c r="T96" s="165"/>
      <c r="U96" s="189" t="s">
        <v>193</v>
      </c>
      <c r="V96" s="189"/>
      <c r="W96" s="189"/>
      <c r="X96" s="165"/>
      <c r="Y96" s="165"/>
      <c r="Z96" s="165"/>
      <c r="AA96" s="165"/>
      <c r="AB96" s="165"/>
      <c r="AC96" s="165"/>
      <c r="AD96" s="165"/>
      <c r="AE96" s="165"/>
      <c r="AF96" s="165"/>
      <c r="AG96" s="165"/>
      <c r="AH96" s="165"/>
      <c r="AI96" s="165"/>
      <c r="AJ96" s="165"/>
      <c r="AK96" s="165"/>
      <c r="AL96" s="165"/>
      <c r="AM96" s="165"/>
      <c r="AN96" s="165"/>
      <c r="AO96" s="165"/>
      <c r="AP96" s="165"/>
      <c r="AQ96" s="165"/>
      <c r="AR96" s="165"/>
      <c r="AS96" s="165"/>
      <c r="AT96" s="165"/>
      <c r="AU96" s="165"/>
      <c r="AV96" s="165"/>
      <c r="AW96" s="165"/>
      <c r="AX96" s="165"/>
      <c r="AY96" s="165"/>
      <c r="AZ96" s="165"/>
      <c r="BA96" s="165"/>
      <c r="BB96" s="52"/>
    </row>
    <row r="98" ht="14.25">
      <c r="D98" s="174"/>
    </row>
    <row r="99" ht="14.25">
      <c r="D99" s="174"/>
    </row>
  </sheetData>
  <sheetProtection formatCells="0" formatColumns="0" formatRows="0" autoFilter="0" pivotTables="0"/>
  <mergeCells count="21">
    <mergeCell ref="V89:X89"/>
    <mergeCell ref="BA4:BA6"/>
    <mergeCell ref="AM4:AM5"/>
    <mergeCell ref="AN4:AZ5"/>
    <mergeCell ref="I4:I5"/>
    <mergeCell ref="J4:V5"/>
    <mergeCell ref="BB4:BB6"/>
    <mergeCell ref="W4:W5"/>
    <mergeCell ref="X4:X5"/>
    <mergeCell ref="Y4:AK5"/>
    <mergeCell ref="AL4:AL5"/>
    <mergeCell ref="G1:I1"/>
    <mergeCell ref="V1:X1"/>
    <mergeCell ref="G2:I2"/>
    <mergeCell ref="F95:H95"/>
    <mergeCell ref="U96:W96"/>
    <mergeCell ref="A4:A6"/>
    <mergeCell ref="B4:B6"/>
    <mergeCell ref="C4:C6"/>
    <mergeCell ref="D4:D6"/>
    <mergeCell ref="E4:H5"/>
  </mergeCells>
  <conditionalFormatting sqref="Y1:BA1 A2:G2 F1:G1 BC1:IV2 K2:BA2 J1:V1 E25:G25 E28:G28 N73:P73 AO16:AO33 N35:N36 D63:Q64 AT16:AY53 D86:Q86 M70:P72 AH8:AJ86 D75:Q77 Y47:AG48 AN34:AQ86 M65:P68 M69 M73:M74 O61:Q61 O69:P69 O74:P74 M78:P78 M79:M80 O79:P80 E78:I84 O83:Q83 AO9:AY13 AK9:AN12 D37:G37 Y37:AG38 J81:Q82 J84:Q84 Y61:AB86 S54:U75 Y34:AC34 AK8:BB8 G24 D8:AG9 E47:V47 J37:V37 D34:I34 E38:U38 D41:U41 D44:U44 X44:AG44 D48:U48 D51:U51 J54:R54 J57:R57 D54:I62 X60:AG60 D65:I74 J78:L80 E85:Q85 J83:M83 AC77:AC86 R55:R56 R58:R75 R76:U86 V54:V86 B3:IV3 A1:C1 W14:X40 W41:AG41 W42:X43 X45:X48 W44:W48 W51:AG51 W49:X50 W52:X53 X61:X87 W60:W87 D14:D33 D35:D36 D38:D40 D42:D43 D45:D47 D49:D50 D52:D53 D78:D85 AK13:AM87 AI87:AJ87 AN13:AN33 AN87 H14:I33 H35:I37 H39:I40 H42:I43 H45:I46 H49:I50 H52:I53 AP14:AQ33 AR14:AS53 AZ9:BB53 AE91:AG91 M58:Q58 M55:P56 M59:P59 O62:P62 AD10:AG36 AD39:AG40 AD42:AG43 AD45:AG46 AD49:AG50 AD52:AG53 W54:AG59 AC61:AG76 AU14:AY15 D87:D96 AH88:AN95 H87:I94 AO87:AQ95 AD77:AG90 W88:X88 AD92:AG95 AR54:BB95 E96:BA96 D10:AC13 Z13:AJ13 AN13:AY13 K34:V34 K55:K56 J60:Q60 K58:L59 K61:M62 K65:L74">
    <cfRule type="cellIs" priority="9" dxfId="0" operator="lessThan" stopIfTrue="1">
      <formula>0</formula>
    </cfRule>
  </conditionalFormatting>
  <conditionalFormatting sqref="K71:L71 N71 J79:L79 N79 J82:L82 N82 J96:N96 AN71:AZ71 AN79:AZ79 AN82:AZ82 AM96:AY96 X96:AJ96 Y82:AK82 Y79:AK79 Y71:AK71 P82:V82 P79 P71 O16:O36 D47:D62 J16:L16 N16 D16:G16 J25:L25 N25 D25:G25 J28:L28 N28 D28:G28 M16:M36 E38:G46 E48:G62 M38:M46 M48:M62 O38:O46 O48:O62 D65:G74 D85:G85 D78:G83 AN16:AZ16 AN25:AZ25 AN28:AZ28 Y28:AK28 Y25:AK25 Y16:AK16 E47:V47 P28:V28 P25:V25 P16:V16 X47:AK47 AM47:AZ47 BB47 D96:G96 E95:F95 R71:V71 R79:V79 M65:M95 O65:O96 E88:G94 P96:U96 D13:V13 Y13:AJ13 AN13:AY13">
    <cfRule type="cellIs" priority="8" dxfId="7" operator="lessThan" stopIfTrue="1">
      <formula>0</formula>
    </cfRule>
  </conditionalFormatting>
  <conditionalFormatting sqref="A3">
    <cfRule type="cellIs" priority="7" dxfId="0" operator="lessThan" stopIfTrue="1">
      <formula>0</formula>
    </cfRule>
  </conditionalFormatting>
  <conditionalFormatting sqref="AC17:AC24">
    <cfRule type="cellIs" priority="6" dxfId="0" operator="lessThan" stopIfTrue="1">
      <formula>0</formula>
    </cfRule>
  </conditionalFormatting>
  <conditionalFormatting sqref="W92:X92 W90:X90 W94:X94">
    <cfRule type="cellIs" priority="5" dxfId="0" operator="lessThan" stopIfTrue="1">
      <formula>0</formula>
    </cfRule>
  </conditionalFormatting>
  <conditionalFormatting sqref="AG14:AG15">
    <cfRule type="cellIs" priority="4" dxfId="0" operator="lessThan" stopIfTrue="1">
      <formula>0</formula>
    </cfRule>
  </conditionalFormatting>
  <conditionalFormatting sqref="AG17:AG24">
    <cfRule type="cellIs" priority="3" dxfId="0" operator="lessThan" stopIfTrue="1">
      <formula>0</formula>
    </cfRule>
  </conditionalFormatting>
  <conditionalFormatting sqref="AG26:AG27">
    <cfRule type="cellIs" priority="2" dxfId="0" operator="lessThan" stopIfTrue="1">
      <formula>0</formula>
    </cfRule>
  </conditionalFormatting>
  <conditionalFormatting sqref="AG29:AG36">
    <cfRule type="cellIs" priority="1" dxfId="0" operator="lessThan" stopIfTrue="1">
      <formula>0</formula>
    </cfRule>
  </conditionalFormatting>
  <dataValidations count="1">
    <dataValidation type="date" operator="greaterThan" allowBlank="1" showInputMessage="1" showErrorMessage="1" promptTitle="Insertar la Fecha de Corte" prompt="Inserte la Fecha de Corte" errorTitle="Inserte Fecha de Corte" sqref="G2:I2">
      <formula1>42430</formula1>
    </dataValidation>
  </dataValidations>
  <printOptions horizontalCentered="1" verticalCentered="1"/>
  <pageMargins left="0.1968503937007874" right="0.15748031496062992" top="0.31496062992125984" bottom="0.2755905511811024" header="0.1968503937007874" footer="0.1968503937007874"/>
  <pageSetup blackAndWhite="1" orientation="landscape" paperSize="14" scale="60" r:id="rId2"/>
  <headerFooter alignWithMargins="0">
    <oddHeader>&amp;R&amp;"Arial,Negrita"&amp;8&amp;A</oddHeader>
    <oddFooter>&amp;R&amp;"Arial,Negrita"&amp;8          &amp;AGrupo de Hospitales &amp;P de &amp;N</oddFooter>
  </headerFooter>
  <colBreaks count="1" manualBreakCount="1">
    <brk id="26" max="71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3">
      <selection activeCell="J35" sqref="J35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presupuesto3</dc:creator>
  <cp:keywords/>
  <dc:description/>
  <cp:lastModifiedBy>presupuesto3</cp:lastModifiedBy>
  <cp:lastPrinted>2016-12-12T16:47:50Z</cp:lastPrinted>
  <dcterms:created xsi:type="dcterms:W3CDTF">2016-11-09T13:19:57Z</dcterms:created>
  <dcterms:modified xsi:type="dcterms:W3CDTF">2017-02-16T19:16:55Z</dcterms:modified>
  <cp:category/>
  <cp:version/>
  <cp:contentType/>
  <cp:contentStatus/>
</cp:coreProperties>
</file>